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640" activeTab="7"/>
  </bookViews>
  <sheets>
    <sheet name="AA, AMA" sheetId="1" r:id="rId1"/>
    <sheet name="AF-PW, MMA-VL" sheetId="2" r:id="rId2"/>
    <sheet name="AF-NF, MMA-VU" sheetId="3" r:id="rId3"/>
    <sheet name="AM-PW, MA-VL" sheetId="4" r:id="rId4"/>
    <sheet name="AM-NF, MA-VU" sheetId="5" r:id="rId5"/>
    <sheet name="TOTAL1" sheetId="6" r:id="rId6"/>
    <sheet name="TOTAL2" sheetId="7" r:id="rId7"/>
    <sheet name="TOTAL-Sektionen" sheetId="8" r:id="rId8"/>
  </sheets>
  <definedNames>
    <definedName name="_xlnm.Print_Area" localSheetId="1">'AF-PW, MMA-VL'!$A$1:$Z$35</definedName>
    <definedName name="_xlnm.Print_Area" localSheetId="4">'AM-NF, MA-VU'!$A$1:$AD$20</definedName>
    <definedName name="_xlnm.Print_Area" localSheetId="3">'AM-PW, MA-VL'!$A$1:$AD$34</definedName>
  </definedNames>
  <calcPr fullCalcOnLoad="1"/>
</workbook>
</file>

<file path=xl/sharedStrings.xml><?xml version="1.0" encoding="utf-8"?>
<sst xmlns="http://schemas.openxmlformats.org/spreadsheetml/2006/main" count="342" uniqueCount="94">
  <si>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</si>
  <si>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</si>
  <si>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</si>
  <si>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</si>
  <si>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</si>
  <si>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</si>
  <si>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</si>
  <si>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</si>
  <si>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</si>
  <si>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</si>
  <si>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</si>
  <si>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</si>
  <si>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</si>
  <si>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</si>
  <si>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</si>
  <si>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</si>
  <si>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</si>
  <si>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</si>
  <si>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</si>
  <si>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</si>
  <si>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Be Seeland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</si>
  <si>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</si>
  <si>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</si>
  <si>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</si>
  <si>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</si>
  <si>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</si>
  <si>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</si>
  <si>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</si>
  <si>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</si>
  <si>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</si>
  <si>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</si>
  <si>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</si>
  <si>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</si>
  <si>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</si>
  <si>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</si>
  <si>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</si>
  <si>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</si>
  <si>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</si>
  <si>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</si>
  <si>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</si>
  <si>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</si>
  <si>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</si>
  <si>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</si>
  <si>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</si>
  <si>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</si>
  <si>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</si>
  <si>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</si>
  <si>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</si>
  <si>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</si>
  <si>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</si>
  <si>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</si>
  <si>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NW/OW</t>
  </si>
  <si>
    <t>NW,OW</t>
  </si>
  <si>
    <t>Zusammenstellung der nichtbestandenen Fachnoten</t>
  </si>
  <si>
    <t>Beruf / profession</t>
  </si>
  <si>
    <t>Anzahl der Nichtbestandenen</t>
  </si>
  <si>
    <t>Praktische Arbeiten PA</t>
  </si>
  <si>
    <t>Berufskunde BK</t>
  </si>
  <si>
    <t>PA und BK</t>
  </si>
  <si>
    <t>AA</t>
  </si>
  <si>
    <t>Total geprüft / total examiné</t>
  </si>
  <si>
    <t>ohne Wiederholer / sans répétants</t>
  </si>
  <si>
    <t>Nicht Bestanden / pas réussi</t>
  </si>
  <si>
    <t>Wiederholer / répétants</t>
  </si>
  <si>
    <t>AF (PW)</t>
  </si>
  <si>
    <t>AF (NF)</t>
  </si>
  <si>
    <t>Total</t>
  </si>
  <si>
    <t>AM (PW)</t>
  </si>
  <si>
    <t>AM (NF)</t>
  </si>
  <si>
    <t>BE-JU/JU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</si>
  <si>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</si>
  <si>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</si>
  <si>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</si>
  <si>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</si>
  <si>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</si>
  <si>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</si>
  <si>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</si>
  <si>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</si>
  <si>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</si>
  <si>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</si>
  <si>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bestanden ohne wiederholer / réussi sans répétents %</t>
  </si>
  <si>
    <t>Schlussprüfungen / EFA 2013</t>
  </si>
  <si>
    <t>Ф Erfahrungsnote / Note d'epérience</t>
  </si>
  <si>
    <t>Statistik/Statistique Schlussprüfungen/Examen finale 2013</t>
  </si>
  <si>
    <t>Statistitik / Statistique 2013</t>
  </si>
  <si>
    <t>JU /JUBE</t>
  </si>
  <si>
    <t>BE</t>
  </si>
  <si>
    <t>JU / JUBE</t>
  </si>
  <si>
    <t xml:space="preserve">Total Absolventen QV technische Grundbildungen 2013 </t>
  </si>
  <si>
    <t>Sektion</t>
  </si>
  <si>
    <t>AF-PW</t>
  </si>
  <si>
    <t>AF-NF</t>
  </si>
  <si>
    <t>AM-PW</t>
  </si>
  <si>
    <t>AM-NF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</si>
</sst>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48"/>
      <name val="Arial"/>
      <family val="2"/>
    </font>
    <font>
      <b/>
      <sz val="18"/>
      <name val="Arial Narrow"/>
      <family val="2"/>
    </font>
    <font>
      <b/>
      <sz val="18"/>
      <color indexed="48"/>
      <name val="Arial Narrow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8"/>
      <name val="Arial Narrow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170" fontId="1" fillId="0" borderId="10" xfId="0" applyNumberFormat="1" applyFont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textRotation="90" wrapText="1"/>
    </xf>
    <xf numFmtId="2" fontId="4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textRotation="90" wrapText="1"/>
    </xf>
    <xf numFmtId="170" fontId="8" fillId="0" borderId="10" xfId="0" applyNumberFormat="1" applyFont="1" applyBorder="1" applyAlignment="1" applyProtection="1">
      <alignment horizontal="center"/>
      <protection/>
    </xf>
    <xf numFmtId="170" fontId="8" fillId="0" borderId="12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35" borderId="13" xfId="0" applyFont="1" applyFill="1" applyBorder="1" applyAlignment="1">
      <alignment horizontal="center" textRotation="90"/>
    </xf>
    <xf numFmtId="170" fontId="12" fillId="35" borderId="13" xfId="0" applyNumberFormat="1" applyFont="1" applyFill="1" applyBorder="1" applyAlignment="1">
      <alignment horizontal="center" textRotation="9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1" fontId="17" fillId="34" borderId="16" xfId="0" applyNumberFormat="1" applyFont="1" applyFill="1" applyBorder="1" applyAlignment="1">
      <alignment horizontal="center" vertical="center"/>
    </xf>
    <xf numFmtId="170" fontId="17" fillId="34" borderId="16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170" fontId="14" fillId="35" borderId="10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170" fontId="0" fillId="0" borderId="16" xfId="0" applyNumberForma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0" fontId="17" fillId="0" borderId="16" xfId="0" applyNumberFormat="1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170" fontId="14" fillId="36" borderId="10" xfId="0" applyNumberFormat="1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70" fontId="0" fillId="0" borderId="17" xfId="0" applyNumberFormat="1" applyBorder="1" applyAlignment="1">
      <alignment/>
    </xf>
    <xf numFmtId="0" fontId="18" fillId="0" borderId="17" xfId="0" applyFont="1" applyBorder="1" applyAlignment="1">
      <alignment/>
    </xf>
    <xf numFmtId="0" fontId="13" fillId="37" borderId="16" xfId="0" applyFont="1" applyFill="1" applyBorder="1" applyAlignment="1">
      <alignment horizontal="center" vertical="center"/>
    </xf>
    <xf numFmtId="170" fontId="14" fillId="37" borderId="16" xfId="0" applyNumberFormat="1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170" fontId="14" fillId="38" borderId="16" xfId="0" applyNumberFormat="1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170" fontId="14" fillId="39" borderId="16" xfId="0" applyNumberFormat="1" applyFont="1" applyFill="1" applyBorder="1" applyAlignment="1">
      <alignment horizontal="center" vertical="center"/>
    </xf>
    <xf numFmtId="0" fontId="24" fillId="39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9" fillId="38" borderId="16" xfId="0" applyFont="1" applyFill="1" applyBorder="1" applyAlignment="1">
      <alignment horizontal="center" vertical="center"/>
    </xf>
    <xf numFmtId="0" fontId="27" fillId="38" borderId="16" xfId="0" applyFont="1" applyFill="1" applyBorder="1" applyAlignment="1">
      <alignment horizontal="center" vertical="center"/>
    </xf>
    <xf numFmtId="0" fontId="27" fillId="39" borderId="16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7" fillId="40" borderId="16" xfId="0" applyFont="1" applyFill="1" applyBorder="1" applyAlignment="1">
      <alignment horizontal="center" vertical="center"/>
    </xf>
    <xf numFmtId="0" fontId="27" fillId="41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/>
    </xf>
    <xf numFmtId="1" fontId="9" fillId="37" borderId="16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0" fontId="0" fillId="0" borderId="16" xfId="0" applyNumberForma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" fontId="10" fillId="35" borderId="16" xfId="0" applyNumberFormat="1" applyFont="1" applyFill="1" applyBorder="1" applyAlignment="1">
      <alignment horizontal="center" vertical="center"/>
    </xf>
    <xf numFmtId="1" fontId="12" fillId="35" borderId="16" xfId="0" applyNumberFormat="1" applyFont="1" applyFill="1" applyBorder="1" applyAlignment="1">
      <alignment horizontal="center" vertical="center"/>
    </xf>
    <xf numFmtId="0" fontId="29" fillId="40" borderId="16" xfId="0" applyFont="1" applyFill="1" applyBorder="1" applyAlignment="1">
      <alignment horizontal="center" vertical="center"/>
    </xf>
    <xf numFmtId="0" fontId="29" fillId="42" borderId="16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170" fontId="31" fillId="34" borderId="16" xfId="0" applyNumberFormat="1" applyFont="1" applyFill="1" applyBorder="1" applyAlignment="1">
      <alignment horizontal="center" vertical="center"/>
    </xf>
    <xf numFmtId="0" fontId="29" fillId="41" borderId="16" xfId="0" applyFont="1" applyFill="1" applyBorder="1" applyAlignment="1">
      <alignment horizontal="center" vertical="center"/>
    </xf>
    <xf numFmtId="170" fontId="32" fillId="42" borderId="16" xfId="0" applyNumberFormat="1" applyFont="1" applyFill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/>
    </xf>
    <xf numFmtId="0" fontId="13" fillId="43" borderId="19" xfId="0" applyFont="1" applyFill="1" applyBorder="1" applyAlignment="1">
      <alignment/>
    </xf>
    <xf numFmtId="0" fontId="26" fillId="43" borderId="20" xfId="0" applyFont="1" applyFill="1" applyBorder="1" applyAlignment="1">
      <alignment horizontal="center" vertical="center"/>
    </xf>
    <xf numFmtId="0" fontId="25" fillId="43" borderId="20" xfId="0" applyFont="1" applyFill="1" applyBorder="1" applyAlignment="1">
      <alignment horizontal="center" vertical="center"/>
    </xf>
    <xf numFmtId="170" fontId="14" fillId="43" borderId="20" xfId="0" applyNumberFormat="1" applyFont="1" applyFill="1" applyBorder="1" applyAlignment="1">
      <alignment horizontal="center" vertical="center"/>
    </xf>
    <xf numFmtId="170" fontId="14" fillId="43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170" fontId="12" fillId="0" borderId="13" xfId="0" applyNumberFormat="1" applyFont="1" applyBorder="1" applyAlignment="1">
      <alignment horizontal="center" textRotation="90"/>
    </xf>
    <xf numFmtId="0" fontId="5" fillId="0" borderId="1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center" textRotation="90"/>
    </xf>
    <xf numFmtId="1" fontId="15" fillId="35" borderId="1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1" fontId="15" fillId="36" borderId="16" xfId="0" applyNumberFormat="1" applyFont="1" applyFill="1" applyBorder="1" applyAlignment="1">
      <alignment horizontal="center" vertical="center"/>
    </xf>
    <xf numFmtId="1" fontId="16" fillId="36" borderId="16" xfId="0" applyNumberFormat="1" applyFont="1" applyFill="1" applyBorder="1" applyAlignment="1">
      <alignment horizontal="center" vertical="center"/>
    </xf>
    <xf numFmtId="1" fontId="15" fillId="40" borderId="16" xfId="0" applyNumberFormat="1" applyFont="1" applyFill="1" applyBorder="1" applyAlignment="1">
      <alignment horizontal="center" vertical="center"/>
    </xf>
    <xf numFmtId="1" fontId="15" fillId="41" borderId="16" xfId="0" applyNumberFormat="1" applyFont="1" applyFill="1" applyBorder="1" applyAlignment="1">
      <alignment horizontal="center" vertical="center"/>
    </xf>
    <xf numFmtId="1" fontId="15" fillId="37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36" borderId="16" xfId="0" applyFont="1" applyFill="1" applyBorder="1" applyAlignment="1">
      <alignment horizontal="center" vertical="center"/>
    </xf>
    <xf numFmtId="170" fontId="14" fillId="35" borderId="16" xfId="0" applyNumberFormat="1" applyFont="1" applyFill="1" applyBorder="1" applyAlignment="1">
      <alignment horizontal="center" vertical="center"/>
    </xf>
    <xf numFmtId="170" fontId="14" fillId="44" borderId="16" xfId="0" applyNumberFormat="1" applyFont="1" applyFill="1" applyBorder="1" applyAlignment="1">
      <alignment horizontal="center" vertical="center"/>
    </xf>
    <xf numFmtId="0" fontId="33" fillId="43" borderId="20" xfId="0" applyFont="1" applyFill="1" applyBorder="1" applyAlignment="1">
      <alignment horizontal="center" vertical="center"/>
    </xf>
    <xf numFmtId="0" fontId="34" fillId="39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 wrapText="1"/>
    </xf>
    <xf numFmtId="0" fontId="0" fillId="0" borderId="22" xfId="0" applyBorder="1" applyAlignment="1">
      <alignment/>
    </xf>
    <xf numFmtId="1" fontId="8" fillId="45" borderId="10" xfId="0" applyNumberFormat="1" applyFont="1" applyFill="1" applyBorder="1" applyAlignment="1">
      <alignment horizontal="center"/>
    </xf>
    <xf numFmtId="0" fontId="8" fillId="45" borderId="10" xfId="0" applyNumberFormat="1" applyFont="1" applyFill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8" fillId="0" borderId="23" xfId="0" applyNumberFormat="1" applyFont="1" applyBorder="1" applyAlignment="1" applyProtection="1">
      <alignment horizontal="center"/>
      <protection/>
    </xf>
    <xf numFmtId="170" fontId="8" fillId="46" borderId="10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6192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1" name="Picture 1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0477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1" name="Picture 1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72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4</xdr:row>
      <xdr:rowOff>47625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1430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B25" sqref="A8:B25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14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25" width="4.7109375" style="0" customWidth="1"/>
    <col min="26" max="26" width="4.8515625" style="0" customWidth="1"/>
    <col min="27" max="28" width="4.574218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81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37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80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82</v>
      </c>
      <c r="W7" s="17" t="s">
        <v>15</v>
      </c>
      <c r="X7" s="18" t="s">
        <v>38</v>
      </c>
      <c r="Y7" s="18" t="s">
        <v>16</v>
      </c>
      <c r="Z7" s="17" t="s">
        <v>17</v>
      </c>
      <c r="AA7" s="22" t="s">
        <v>41</v>
      </c>
      <c r="AB7" s="22" t="s">
        <v>42</v>
      </c>
    </row>
    <row r="8" spans="1:28" ht="12.75">
      <c r="A8" s="9" t="s">
        <v>18</v>
      </c>
      <c r="B8" s="25">
        <v>32</v>
      </c>
      <c r="C8" s="26">
        <v>29</v>
      </c>
      <c r="D8" s="26">
        <f>SUM(100/B8)*C8</f>
        <v>90.625</v>
      </c>
      <c r="E8" s="26">
        <v>3</v>
      </c>
      <c r="F8" s="26">
        <f>SUM(100/B8)*E8</f>
        <v>9.375</v>
      </c>
      <c r="G8" s="25">
        <v>29</v>
      </c>
      <c r="H8" s="26">
        <v>27</v>
      </c>
      <c r="I8" s="26">
        <f>SUM(100/G8)*H8</f>
        <v>93.10344827586206</v>
      </c>
      <c r="J8" s="26">
        <v>2</v>
      </c>
      <c r="K8" s="26">
        <f>SUM(100/G8)*J8</f>
        <v>6.896551724137931</v>
      </c>
      <c r="L8" s="25">
        <v>3</v>
      </c>
      <c r="M8" s="26">
        <v>2</v>
      </c>
      <c r="N8" s="26">
        <f>SUM(100/L8)*M8</f>
        <v>66.66666666666667</v>
      </c>
      <c r="O8" s="26">
        <v>1</v>
      </c>
      <c r="P8" s="26">
        <f>SUM(100/L8)*O8</f>
        <v>33.333333333333336</v>
      </c>
      <c r="Q8" s="28"/>
      <c r="R8" s="29">
        <v>3</v>
      </c>
      <c r="S8" s="25">
        <f>(100/E8)*R8</f>
        <v>100</v>
      </c>
      <c r="T8" s="30">
        <v>4.6</v>
      </c>
      <c r="U8" s="30">
        <v>4.5</v>
      </c>
      <c r="V8" s="30">
        <f>AVERAGE(T8:U8)</f>
        <v>4.55</v>
      </c>
      <c r="W8" s="23">
        <v>4.6</v>
      </c>
      <c r="X8" s="30">
        <v>4.8</v>
      </c>
      <c r="Y8" s="30">
        <v>4.6</v>
      </c>
      <c r="Z8" s="31">
        <f>AVERAGE(X8:Y8)</f>
        <v>4.699999999999999</v>
      </c>
      <c r="AA8" s="24">
        <v>4.4</v>
      </c>
      <c r="AB8" s="24">
        <v>4.3</v>
      </c>
    </row>
    <row r="9" spans="1:28" ht="12.75">
      <c r="A9" s="9" t="s">
        <v>19</v>
      </c>
      <c r="B9" s="25">
        <v>17</v>
      </c>
      <c r="C9" s="26">
        <v>17</v>
      </c>
      <c r="D9" s="26">
        <f aca="true" t="shared" si="0" ref="D9:D25">SUM(100/B9)*C9</f>
        <v>100</v>
      </c>
      <c r="E9" s="141"/>
      <c r="F9" s="141"/>
      <c r="G9" s="25">
        <v>17</v>
      </c>
      <c r="H9" s="26">
        <v>17</v>
      </c>
      <c r="I9" s="26">
        <f aca="true" t="shared" si="1" ref="I9:I25">SUM(100/G9)*H9</f>
        <v>100</v>
      </c>
      <c r="J9" s="141"/>
      <c r="K9" s="141"/>
      <c r="L9" s="141"/>
      <c r="M9" s="141"/>
      <c r="N9" s="141"/>
      <c r="O9" s="141"/>
      <c r="P9" s="141"/>
      <c r="Q9" s="28"/>
      <c r="R9" s="142"/>
      <c r="S9" s="141"/>
      <c r="T9" s="30">
        <v>4.7</v>
      </c>
      <c r="U9" s="30">
        <v>4.6</v>
      </c>
      <c r="V9" s="30">
        <f aca="true" t="shared" si="2" ref="V9:V25">AVERAGE(T9:U9)</f>
        <v>4.65</v>
      </c>
      <c r="W9" s="23">
        <v>4.9</v>
      </c>
      <c r="X9" s="30">
        <v>4.9</v>
      </c>
      <c r="Y9" s="30">
        <v>4.9</v>
      </c>
      <c r="Z9" s="31">
        <f aca="true" t="shared" si="3" ref="Z9:Z25">AVERAGE(X9:Y9)</f>
        <v>4.9</v>
      </c>
      <c r="AA9" s="24">
        <v>5.2</v>
      </c>
      <c r="AB9" s="24">
        <v>5</v>
      </c>
    </row>
    <row r="10" spans="1:28" ht="12.75">
      <c r="A10" s="9" t="s">
        <v>20</v>
      </c>
      <c r="B10" s="25">
        <v>19</v>
      </c>
      <c r="C10" s="26">
        <v>18</v>
      </c>
      <c r="D10" s="26">
        <f t="shared" si="0"/>
        <v>94.73684210526316</v>
      </c>
      <c r="E10" s="26">
        <v>1</v>
      </c>
      <c r="F10" s="26">
        <f aca="true" t="shared" si="4" ref="F10:F25">SUM(100/B10)*E10</f>
        <v>5.2631578947368425</v>
      </c>
      <c r="G10" s="25">
        <v>18</v>
      </c>
      <c r="H10" s="26">
        <v>18</v>
      </c>
      <c r="I10" s="26">
        <f t="shared" si="1"/>
        <v>100</v>
      </c>
      <c r="J10" s="141"/>
      <c r="K10" s="141"/>
      <c r="L10" s="25">
        <v>1</v>
      </c>
      <c r="M10" s="141"/>
      <c r="N10" s="141"/>
      <c r="O10" s="26">
        <v>1</v>
      </c>
      <c r="P10" s="26">
        <f>SUM(100/L10)*O10</f>
        <v>100</v>
      </c>
      <c r="Q10" s="28"/>
      <c r="R10" s="142"/>
      <c r="S10" s="141"/>
      <c r="T10" s="30">
        <v>4.5</v>
      </c>
      <c r="U10" s="30">
        <v>4.4</v>
      </c>
      <c r="V10" s="30">
        <f t="shared" si="2"/>
        <v>4.45</v>
      </c>
      <c r="W10" s="23">
        <v>4.9</v>
      </c>
      <c r="X10" s="30">
        <v>4.6</v>
      </c>
      <c r="Y10" s="30">
        <v>4.3</v>
      </c>
      <c r="Z10" s="31">
        <f t="shared" si="3"/>
        <v>4.449999999999999</v>
      </c>
      <c r="AA10" s="24">
        <v>4.3</v>
      </c>
      <c r="AB10" s="24">
        <v>4.6</v>
      </c>
    </row>
    <row r="11" spans="1:28" ht="12.75">
      <c r="A11" s="9" t="s">
        <v>21</v>
      </c>
      <c r="B11" s="25">
        <v>14</v>
      </c>
      <c r="C11" s="26">
        <v>12</v>
      </c>
      <c r="D11" s="26">
        <f t="shared" si="0"/>
        <v>85.71428571428572</v>
      </c>
      <c r="E11" s="26">
        <v>2</v>
      </c>
      <c r="F11" s="26">
        <f t="shared" si="4"/>
        <v>14.285714285714286</v>
      </c>
      <c r="G11" s="25">
        <v>14</v>
      </c>
      <c r="H11" s="26">
        <v>12</v>
      </c>
      <c r="I11" s="26">
        <f t="shared" si="1"/>
        <v>85.71428571428572</v>
      </c>
      <c r="J11" s="26">
        <v>2</v>
      </c>
      <c r="K11" s="26">
        <f aca="true" t="shared" si="5" ref="K11:K25">SUM(100/G11)*J11</f>
        <v>14.285714285714286</v>
      </c>
      <c r="L11" s="141"/>
      <c r="M11" s="141"/>
      <c r="N11" s="141"/>
      <c r="O11" s="141"/>
      <c r="P11" s="141"/>
      <c r="Q11" s="28"/>
      <c r="R11" s="29">
        <v>1</v>
      </c>
      <c r="S11" s="25">
        <f aca="true" t="shared" si="6" ref="S11:S25">(100/E11)*R11</f>
        <v>50</v>
      </c>
      <c r="T11" s="30">
        <v>4.9</v>
      </c>
      <c r="U11" s="30">
        <v>4.2</v>
      </c>
      <c r="V11" s="30">
        <f t="shared" si="2"/>
        <v>4.550000000000001</v>
      </c>
      <c r="W11" s="23">
        <v>4.5</v>
      </c>
      <c r="X11" s="30">
        <v>4.5</v>
      </c>
      <c r="Y11" s="30">
        <v>4.7</v>
      </c>
      <c r="Z11" s="31">
        <f t="shared" si="3"/>
        <v>4.6</v>
      </c>
      <c r="AA11" s="24">
        <v>4.5</v>
      </c>
      <c r="AB11" s="24">
        <v>4.7</v>
      </c>
    </row>
    <row r="12" spans="1:28" ht="12.75">
      <c r="A12" s="9" t="s">
        <v>22</v>
      </c>
      <c r="B12" s="25">
        <v>5</v>
      </c>
      <c r="C12" s="26">
        <v>5</v>
      </c>
      <c r="D12" s="26">
        <f t="shared" si="0"/>
        <v>100</v>
      </c>
      <c r="E12" s="141"/>
      <c r="F12" s="141"/>
      <c r="G12" s="25">
        <v>5</v>
      </c>
      <c r="H12" s="26">
        <v>5</v>
      </c>
      <c r="I12" s="26">
        <f t="shared" si="1"/>
        <v>100</v>
      </c>
      <c r="J12" s="141"/>
      <c r="K12" s="141"/>
      <c r="L12" s="141"/>
      <c r="M12" s="141"/>
      <c r="N12" s="141"/>
      <c r="O12" s="141"/>
      <c r="P12" s="141"/>
      <c r="Q12" s="28"/>
      <c r="R12" s="142"/>
      <c r="S12" s="141"/>
      <c r="T12" s="30">
        <v>4.9</v>
      </c>
      <c r="U12" s="30">
        <v>4.5</v>
      </c>
      <c r="V12" s="30">
        <f t="shared" si="2"/>
        <v>4.7</v>
      </c>
      <c r="W12" s="23">
        <v>4.8</v>
      </c>
      <c r="X12" s="30">
        <v>4.4</v>
      </c>
      <c r="Y12" s="30">
        <v>4.6</v>
      </c>
      <c r="Z12" s="31">
        <f t="shared" si="3"/>
        <v>4.5</v>
      </c>
      <c r="AA12" s="24">
        <v>4.7</v>
      </c>
      <c r="AB12" s="24">
        <v>4.8</v>
      </c>
    </row>
    <row r="13" spans="1:28" ht="12.75">
      <c r="A13" s="13" t="s">
        <v>23</v>
      </c>
      <c r="B13" s="25">
        <v>10</v>
      </c>
      <c r="C13" s="26">
        <v>10</v>
      </c>
      <c r="D13" s="26">
        <f t="shared" si="0"/>
        <v>100</v>
      </c>
      <c r="E13" s="141"/>
      <c r="F13" s="141"/>
      <c r="G13" s="25">
        <v>10</v>
      </c>
      <c r="H13" s="26">
        <v>10</v>
      </c>
      <c r="I13" s="26">
        <f t="shared" si="1"/>
        <v>100</v>
      </c>
      <c r="J13" s="141"/>
      <c r="K13" s="141"/>
      <c r="L13" s="141"/>
      <c r="M13" s="141"/>
      <c r="N13" s="141"/>
      <c r="O13" s="141"/>
      <c r="P13" s="141"/>
      <c r="Q13" s="28"/>
      <c r="R13" s="142"/>
      <c r="S13" s="141"/>
      <c r="T13" s="30">
        <v>4.7</v>
      </c>
      <c r="U13" s="30">
        <v>4.7</v>
      </c>
      <c r="V13" s="30">
        <f t="shared" si="2"/>
        <v>4.7</v>
      </c>
      <c r="W13" s="23">
        <v>4.8</v>
      </c>
      <c r="X13" s="30">
        <v>4.3</v>
      </c>
      <c r="Y13" s="30">
        <v>4.6</v>
      </c>
      <c r="Z13" s="31">
        <f t="shared" si="3"/>
        <v>4.449999999999999</v>
      </c>
      <c r="AA13" s="24">
        <v>3.8</v>
      </c>
      <c r="AB13" s="24">
        <v>4.6</v>
      </c>
    </row>
    <row r="14" spans="1:28" ht="12.75">
      <c r="A14" s="13" t="s">
        <v>24</v>
      </c>
      <c r="B14" s="25">
        <v>13</v>
      </c>
      <c r="C14" s="26">
        <v>12</v>
      </c>
      <c r="D14" s="26">
        <f t="shared" si="0"/>
        <v>92.3076923076923</v>
      </c>
      <c r="E14" s="26">
        <v>1</v>
      </c>
      <c r="F14" s="26">
        <f t="shared" si="4"/>
        <v>7.6923076923076925</v>
      </c>
      <c r="G14" s="25">
        <v>11</v>
      </c>
      <c r="H14" s="26">
        <v>11</v>
      </c>
      <c r="I14" s="26">
        <f t="shared" si="1"/>
        <v>100.00000000000001</v>
      </c>
      <c r="J14" s="141"/>
      <c r="K14" s="141"/>
      <c r="L14" s="25">
        <v>2</v>
      </c>
      <c r="M14" s="26">
        <v>1</v>
      </c>
      <c r="N14" s="26">
        <f aca="true" t="shared" si="7" ref="N14:N24">SUM(100/L14)*M14</f>
        <v>50</v>
      </c>
      <c r="O14" s="26">
        <v>1</v>
      </c>
      <c r="P14" s="26">
        <f>SUM(100/L14)*O14</f>
        <v>50</v>
      </c>
      <c r="Q14" s="28"/>
      <c r="R14" s="29">
        <v>0</v>
      </c>
      <c r="S14" s="25">
        <f t="shared" si="6"/>
        <v>0</v>
      </c>
      <c r="T14" s="30">
        <v>4.8</v>
      </c>
      <c r="U14" s="30">
        <v>4</v>
      </c>
      <c r="V14" s="30">
        <f t="shared" si="2"/>
        <v>4.4</v>
      </c>
      <c r="W14" s="23">
        <v>4.3</v>
      </c>
      <c r="X14" s="30">
        <v>4.4</v>
      </c>
      <c r="Y14" s="30">
        <v>4.2</v>
      </c>
      <c r="Z14" s="31">
        <f t="shared" si="3"/>
        <v>4.300000000000001</v>
      </c>
      <c r="AA14" s="24">
        <v>4.4</v>
      </c>
      <c r="AB14" s="24">
        <v>4.6</v>
      </c>
    </row>
    <row r="15" spans="1:28" ht="12.75">
      <c r="A15" s="9" t="s">
        <v>25</v>
      </c>
      <c r="B15" s="25">
        <v>10</v>
      </c>
      <c r="C15" s="26">
        <v>9</v>
      </c>
      <c r="D15" s="26">
        <f t="shared" si="0"/>
        <v>90</v>
      </c>
      <c r="E15" s="26">
        <v>1</v>
      </c>
      <c r="F15" s="26">
        <f t="shared" si="4"/>
        <v>10</v>
      </c>
      <c r="G15" s="25">
        <v>9</v>
      </c>
      <c r="H15" s="26">
        <v>8</v>
      </c>
      <c r="I15" s="26">
        <f t="shared" si="1"/>
        <v>88.88888888888889</v>
      </c>
      <c r="J15" s="26">
        <v>1</v>
      </c>
      <c r="K15" s="26">
        <f t="shared" si="5"/>
        <v>11.11111111111111</v>
      </c>
      <c r="L15" s="25">
        <v>1</v>
      </c>
      <c r="M15" s="26">
        <v>1</v>
      </c>
      <c r="N15" s="26">
        <f t="shared" si="7"/>
        <v>100</v>
      </c>
      <c r="O15" s="141"/>
      <c r="P15" s="141">
        <f>SUM(100/L15)*O15</f>
        <v>0</v>
      </c>
      <c r="Q15" s="28"/>
      <c r="R15" s="29">
        <v>1</v>
      </c>
      <c r="S15" s="25">
        <f t="shared" si="6"/>
        <v>100</v>
      </c>
      <c r="T15" s="30">
        <v>4.7</v>
      </c>
      <c r="U15" s="30">
        <v>4.1</v>
      </c>
      <c r="V15" s="30">
        <f t="shared" si="2"/>
        <v>4.4</v>
      </c>
      <c r="W15" s="23">
        <v>4.3</v>
      </c>
      <c r="X15" s="30">
        <v>4.5</v>
      </c>
      <c r="Y15" s="30">
        <v>4.4</v>
      </c>
      <c r="Z15" s="31">
        <f t="shared" si="3"/>
        <v>4.45</v>
      </c>
      <c r="AA15" s="24">
        <v>4.5</v>
      </c>
      <c r="AB15" s="24">
        <v>5.1</v>
      </c>
    </row>
    <row r="16" spans="1:28" ht="12.75">
      <c r="A16" s="9" t="s">
        <v>85</v>
      </c>
      <c r="B16" s="25">
        <v>11</v>
      </c>
      <c r="C16" s="26">
        <v>10</v>
      </c>
      <c r="D16" s="26">
        <f>SUM(100/B16)*C16</f>
        <v>90.90909090909092</v>
      </c>
      <c r="E16" s="26">
        <v>1</v>
      </c>
      <c r="F16" s="26">
        <f>SUM(100/B16)*E16</f>
        <v>9.090909090909092</v>
      </c>
      <c r="G16" s="26">
        <v>11</v>
      </c>
      <c r="H16" s="26">
        <v>10</v>
      </c>
      <c r="I16" s="26">
        <f>SUM(100/G16)*H16</f>
        <v>90.90909090909092</v>
      </c>
      <c r="J16" s="26">
        <v>1</v>
      </c>
      <c r="K16" s="26">
        <f>SUM(100/G16)*J16</f>
        <v>9.090909090909092</v>
      </c>
      <c r="L16" s="141"/>
      <c r="M16" s="141"/>
      <c r="N16" s="141"/>
      <c r="O16" s="141"/>
      <c r="P16" s="141"/>
      <c r="Q16" s="28"/>
      <c r="R16" s="29">
        <v>1</v>
      </c>
      <c r="S16" s="25">
        <f>(100/E16)*R16</f>
        <v>100</v>
      </c>
      <c r="T16" s="27">
        <v>4.4</v>
      </c>
      <c r="U16" s="30">
        <v>4.5</v>
      </c>
      <c r="V16" s="30">
        <f>AVERAGE(T16:U16)</f>
        <v>4.45</v>
      </c>
      <c r="W16" s="23">
        <v>4.8</v>
      </c>
      <c r="X16" s="30">
        <v>4.5</v>
      </c>
      <c r="Y16" s="30">
        <v>4.6</v>
      </c>
      <c r="Z16" s="31">
        <f>AVERAGE(X16:Y16)</f>
        <v>4.55</v>
      </c>
      <c r="AA16" s="24"/>
      <c r="AB16" s="24"/>
    </row>
    <row r="17" spans="1:28" ht="12.75">
      <c r="A17" s="9" t="s">
        <v>27</v>
      </c>
      <c r="B17" s="25">
        <v>42</v>
      </c>
      <c r="C17" s="26">
        <v>36</v>
      </c>
      <c r="D17" s="26">
        <f t="shared" si="0"/>
        <v>85.71428571428571</v>
      </c>
      <c r="E17" s="26">
        <v>5</v>
      </c>
      <c r="F17" s="26">
        <f t="shared" si="4"/>
        <v>11.904761904761905</v>
      </c>
      <c r="G17" s="25">
        <v>40</v>
      </c>
      <c r="H17" s="26">
        <v>34</v>
      </c>
      <c r="I17" s="26">
        <f t="shared" si="1"/>
        <v>85</v>
      </c>
      <c r="J17" s="26">
        <v>6</v>
      </c>
      <c r="K17" s="26">
        <f t="shared" si="5"/>
        <v>15</v>
      </c>
      <c r="L17" s="25">
        <v>2</v>
      </c>
      <c r="M17" s="26">
        <v>2</v>
      </c>
      <c r="N17" s="26">
        <f t="shared" si="7"/>
        <v>100</v>
      </c>
      <c r="O17" s="141"/>
      <c r="P17" s="141"/>
      <c r="Q17" s="28"/>
      <c r="R17" s="29">
        <v>6</v>
      </c>
      <c r="S17" s="25">
        <f t="shared" si="6"/>
        <v>120</v>
      </c>
      <c r="T17" s="30">
        <v>4.6</v>
      </c>
      <c r="U17" s="30">
        <v>4.7</v>
      </c>
      <c r="V17" s="30">
        <f t="shared" si="2"/>
        <v>4.65</v>
      </c>
      <c r="W17" s="23">
        <v>4.3</v>
      </c>
      <c r="X17" s="30">
        <v>4.6</v>
      </c>
      <c r="Y17" s="30">
        <v>4.3</v>
      </c>
      <c r="Z17" s="31">
        <f t="shared" si="3"/>
        <v>4.449999999999999</v>
      </c>
      <c r="AA17" s="24">
        <v>4.3</v>
      </c>
      <c r="AB17" s="24">
        <v>4.3</v>
      </c>
    </row>
    <row r="18" spans="1:29" ht="12.75">
      <c r="A18" s="9" t="s">
        <v>28</v>
      </c>
      <c r="B18" s="25">
        <v>22</v>
      </c>
      <c r="C18" s="26">
        <v>20</v>
      </c>
      <c r="D18" s="26">
        <f t="shared" si="0"/>
        <v>90.90909090909092</v>
      </c>
      <c r="E18" s="26">
        <v>2</v>
      </c>
      <c r="F18" s="26">
        <f t="shared" si="4"/>
        <v>9.090909090909092</v>
      </c>
      <c r="G18" s="25">
        <v>21</v>
      </c>
      <c r="H18" s="26">
        <v>19</v>
      </c>
      <c r="I18" s="26">
        <f t="shared" si="1"/>
        <v>90.47619047619048</v>
      </c>
      <c r="J18" s="26">
        <v>2</v>
      </c>
      <c r="K18" s="26">
        <f t="shared" si="5"/>
        <v>9.523809523809524</v>
      </c>
      <c r="L18" s="25">
        <v>1</v>
      </c>
      <c r="M18" s="26">
        <v>1</v>
      </c>
      <c r="N18" s="26">
        <f t="shared" si="7"/>
        <v>100</v>
      </c>
      <c r="O18" s="141"/>
      <c r="P18" s="141"/>
      <c r="Q18" s="28"/>
      <c r="R18" s="29">
        <v>2</v>
      </c>
      <c r="S18" s="25">
        <f t="shared" si="6"/>
        <v>100</v>
      </c>
      <c r="T18" s="30">
        <v>4.6</v>
      </c>
      <c r="U18" s="30">
        <v>4.5</v>
      </c>
      <c r="V18" s="30">
        <f t="shared" si="2"/>
        <v>4.55</v>
      </c>
      <c r="W18" s="23">
        <v>4.5</v>
      </c>
      <c r="X18" s="30">
        <v>4.8</v>
      </c>
      <c r="Y18" s="30">
        <v>4.5</v>
      </c>
      <c r="Z18" s="31">
        <f t="shared" si="3"/>
        <v>4.65</v>
      </c>
      <c r="AA18" s="24">
        <v>4.9</v>
      </c>
      <c r="AB18" s="24">
        <v>4.3</v>
      </c>
      <c r="AC18" s="33"/>
    </row>
    <row r="19" spans="1:28" ht="12.75">
      <c r="A19" s="9" t="s">
        <v>29</v>
      </c>
      <c r="B19" s="25">
        <v>15</v>
      </c>
      <c r="C19" s="26">
        <v>15</v>
      </c>
      <c r="D19" s="26">
        <f t="shared" si="0"/>
        <v>100</v>
      </c>
      <c r="E19" s="141"/>
      <c r="F19" s="141"/>
      <c r="G19" s="25">
        <v>15</v>
      </c>
      <c r="H19" s="26">
        <v>15</v>
      </c>
      <c r="I19" s="26">
        <f t="shared" si="1"/>
        <v>100</v>
      </c>
      <c r="J19" s="141"/>
      <c r="K19" s="141"/>
      <c r="L19" s="141"/>
      <c r="M19" s="141"/>
      <c r="N19" s="141"/>
      <c r="O19" s="141"/>
      <c r="P19" s="141"/>
      <c r="Q19" s="28"/>
      <c r="R19" s="142"/>
      <c r="S19" s="141"/>
      <c r="T19" s="30">
        <v>4.7</v>
      </c>
      <c r="U19" s="30">
        <v>4.7</v>
      </c>
      <c r="V19" s="30">
        <f t="shared" si="2"/>
        <v>4.7</v>
      </c>
      <c r="W19" s="23">
        <v>4.8</v>
      </c>
      <c r="X19" s="30">
        <v>5.1</v>
      </c>
      <c r="Y19" s="30">
        <v>4.9</v>
      </c>
      <c r="Z19" s="31">
        <f t="shared" si="3"/>
        <v>5</v>
      </c>
      <c r="AA19" s="24">
        <v>4.6</v>
      </c>
      <c r="AB19" s="24">
        <v>4.7</v>
      </c>
    </row>
    <row r="20" spans="1:28" ht="12.75">
      <c r="A20" s="9" t="s">
        <v>30</v>
      </c>
      <c r="B20" s="25">
        <v>19</v>
      </c>
      <c r="C20" s="26">
        <v>17</v>
      </c>
      <c r="D20" s="26">
        <f t="shared" si="0"/>
        <v>89.47368421052633</v>
      </c>
      <c r="E20" s="26">
        <v>2</v>
      </c>
      <c r="F20" s="26">
        <f t="shared" si="4"/>
        <v>10.526315789473685</v>
      </c>
      <c r="G20" s="25">
        <v>19</v>
      </c>
      <c r="H20" s="26">
        <v>17</v>
      </c>
      <c r="I20" s="26">
        <f t="shared" si="1"/>
        <v>89.47368421052633</v>
      </c>
      <c r="J20" s="26">
        <v>2</v>
      </c>
      <c r="K20" s="26">
        <f t="shared" si="5"/>
        <v>10.526315789473685</v>
      </c>
      <c r="L20" s="141"/>
      <c r="M20" s="141"/>
      <c r="N20" s="141"/>
      <c r="O20" s="141"/>
      <c r="P20" s="141"/>
      <c r="Q20" s="28"/>
      <c r="R20" s="29">
        <v>2</v>
      </c>
      <c r="S20" s="25">
        <f t="shared" si="6"/>
        <v>100</v>
      </c>
      <c r="T20" s="30">
        <v>4.8</v>
      </c>
      <c r="U20" s="30">
        <v>4.5</v>
      </c>
      <c r="V20" s="30">
        <f t="shared" si="2"/>
        <v>4.65</v>
      </c>
      <c r="W20" s="23">
        <v>4.3</v>
      </c>
      <c r="X20" s="30">
        <v>4.8</v>
      </c>
      <c r="Y20" s="30">
        <v>4.6</v>
      </c>
      <c r="Z20" s="31">
        <f t="shared" si="3"/>
        <v>4.699999999999999</v>
      </c>
      <c r="AA20" s="24">
        <v>4.2</v>
      </c>
      <c r="AB20" s="24">
        <v>4.6</v>
      </c>
    </row>
    <row r="21" spans="1:28" ht="12.75">
      <c r="A21" s="9" t="s">
        <v>31</v>
      </c>
      <c r="B21" s="25">
        <v>30</v>
      </c>
      <c r="C21" s="26">
        <v>29</v>
      </c>
      <c r="D21" s="26">
        <f t="shared" si="0"/>
        <v>96.66666666666667</v>
      </c>
      <c r="E21" s="26">
        <v>1</v>
      </c>
      <c r="F21" s="26">
        <f t="shared" si="4"/>
        <v>3.3333333333333335</v>
      </c>
      <c r="G21" s="25">
        <v>28</v>
      </c>
      <c r="H21" s="26">
        <v>28</v>
      </c>
      <c r="I21" s="26">
        <f t="shared" si="1"/>
        <v>100</v>
      </c>
      <c r="J21" s="141"/>
      <c r="K21" s="141"/>
      <c r="L21" s="25">
        <v>2</v>
      </c>
      <c r="M21" s="26">
        <v>1</v>
      </c>
      <c r="N21" s="26">
        <f t="shared" si="7"/>
        <v>50</v>
      </c>
      <c r="O21" s="26">
        <v>1</v>
      </c>
      <c r="P21" s="26">
        <f>SUM(100/L21)*O21</f>
        <v>50</v>
      </c>
      <c r="Q21" s="28"/>
      <c r="R21" s="142"/>
      <c r="S21" s="141"/>
      <c r="T21" s="30">
        <v>5</v>
      </c>
      <c r="U21" s="30">
        <v>4.7</v>
      </c>
      <c r="V21" s="30">
        <f t="shared" si="2"/>
        <v>4.85</v>
      </c>
      <c r="W21" s="23">
        <v>5</v>
      </c>
      <c r="X21" s="30">
        <v>4.8</v>
      </c>
      <c r="Y21" s="30">
        <v>4.4</v>
      </c>
      <c r="Z21" s="31">
        <f t="shared" si="3"/>
        <v>4.6</v>
      </c>
      <c r="AA21" s="24">
        <v>4.7</v>
      </c>
      <c r="AB21" s="24">
        <v>4.6</v>
      </c>
    </row>
    <row r="22" spans="1:28" ht="12.75">
      <c r="A22" s="9" t="s">
        <v>32</v>
      </c>
      <c r="B22" s="25">
        <v>19</v>
      </c>
      <c r="C22" s="26">
        <v>15</v>
      </c>
      <c r="D22" s="26">
        <f t="shared" si="0"/>
        <v>78.94736842105263</v>
      </c>
      <c r="E22" s="26">
        <v>4</v>
      </c>
      <c r="F22" s="26">
        <f t="shared" si="4"/>
        <v>21.05263157894737</v>
      </c>
      <c r="G22" s="25">
        <v>19</v>
      </c>
      <c r="H22" s="26">
        <v>15</v>
      </c>
      <c r="I22" s="26">
        <f t="shared" si="1"/>
        <v>78.94736842105263</v>
      </c>
      <c r="J22" s="26">
        <v>4</v>
      </c>
      <c r="K22" s="26">
        <f t="shared" si="5"/>
        <v>21.05263157894737</v>
      </c>
      <c r="L22" s="141"/>
      <c r="M22" s="141"/>
      <c r="N22" s="141"/>
      <c r="O22" s="141"/>
      <c r="P22" s="141"/>
      <c r="Q22" s="28"/>
      <c r="R22" s="29">
        <v>4</v>
      </c>
      <c r="S22" s="25">
        <f t="shared" si="6"/>
        <v>100</v>
      </c>
      <c r="T22" s="30">
        <v>4.4</v>
      </c>
      <c r="U22" s="30">
        <v>4.2</v>
      </c>
      <c r="V22" s="30">
        <f t="shared" si="2"/>
        <v>4.300000000000001</v>
      </c>
      <c r="W22" s="23">
        <v>4.5</v>
      </c>
      <c r="X22" s="30">
        <v>4.5</v>
      </c>
      <c r="Y22" s="30">
        <v>4.4</v>
      </c>
      <c r="Z22" s="31">
        <f t="shared" si="3"/>
        <v>4.45</v>
      </c>
      <c r="AA22" s="24">
        <v>4.9</v>
      </c>
      <c r="AB22" s="24">
        <v>4.8</v>
      </c>
    </row>
    <row r="23" spans="1:28" ht="12.75">
      <c r="A23" s="9" t="s">
        <v>33</v>
      </c>
      <c r="B23" s="25">
        <v>13</v>
      </c>
      <c r="C23" s="26">
        <v>13</v>
      </c>
      <c r="D23" s="26">
        <f t="shared" si="0"/>
        <v>100</v>
      </c>
      <c r="E23" s="141"/>
      <c r="F23" s="141"/>
      <c r="G23" s="25">
        <v>13</v>
      </c>
      <c r="H23" s="26">
        <v>13</v>
      </c>
      <c r="I23" s="26">
        <f t="shared" si="1"/>
        <v>100</v>
      </c>
      <c r="J23" s="141"/>
      <c r="K23" s="141"/>
      <c r="L23" s="141"/>
      <c r="M23" s="141"/>
      <c r="N23" s="141"/>
      <c r="O23" s="141"/>
      <c r="P23" s="141"/>
      <c r="Q23" s="28"/>
      <c r="R23" s="142"/>
      <c r="S23" s="141"/>
      <c r="T23" s="30">
        <v>4.6</v>
      </c>
      <c r="U23" s="30">
        <v>4.7</v>
      </c>
      <c r="V23" s="30">
        <f t="shared" si="2"/>
        <v>4.65</v>
      </c>
      <c r="W23" s="23">
        <v>4.7</v>
      </c>
      <c r="X23" s="30">
        <v>4.9</v>
      </c>
      <c r="Y23" s="30">
        <v>4.8</v>
      </c>
      <c r="Z23" s="31">
        <f t="shared" si="3"/>
        <v>4.85</v>
      </c>
      <c r="AA23" s="24">
        <v>4.9</v>
      </c>
      <c r="AB23" s="24">
        <v>5.1</v>
      </c>
    </row>
    <row r="24" spans="1:29" ht="12.75">
      <c r="A24" s="9" t="s">
        <v>34</v>
      </c>
      <c r="B24" s="25">
        <v>57</v>
      </c>
      <c r="C24" s="26">
        <v>47</v>
      </c>
      <c r="D24" s="26">
        <f t="shared" si="0"/>
        <v>82.45614035087719</v>
      </c>
      <c r="E24" s="26">
        <v>10</v>
      </c>
      <c r="F24" s="26">
        <f t="shared" si="4"/>
        <v>17.543859649122805</v>
      </c>
      <c r="G24" s="25">
        <v>51</v>
      </c>
      <c r="H24" s="26">
        <v>42</v>
      </c>
      <c r="I24" s="26">
        <f t="shared" si="1"/>
        <v>82.35294117647058</v>
      </c>
      <c r="J24" s="26">
        <v>9</v>
      </c>
      <c r="K24" s="26">
        <f t="shared" si="5"/>
        <v>17.64705882352941</v>
      </c>
      <c r="L24" s="25">
        <v>6</v>
      </c>
      <c r="M24" s="26">
        <v>5</v>
      </c>
      <c r="N24" s="26">
        <f t="shared" si="7"/>
        <v>83.33333333333334</v>
      </c>
      <c r="O24" s="26">
        <v>1</v>
      </c>
      <c r="P24" s="26">
        <f>SUM(100/L24)*O24</f>
        <v>16.666666666666668</v>
      </c>
      <c r="Q24" s="28"/>
      <c r="R24" s="29">
        <v>3</v>
      </c>
      <c r="S24" s="25">
        <f t="shared" si="6"/>
        <v>30</v>
      </c>
      <c r="T24" s="30">
        <v>4.5</v>
      </c>
      <c r="U24" s="30">
        <v>4.5</v>
      </c>
      <c r="V24" s="30">
        <f t="shared" si="2"/>
        <v>4.5</v>
      </c>
      <c r="W24" s="23">
        <v>4.5</v>
      </c>
      <c r="X24" s="145">
        <v>4.8</v>
      </c>
      <c r="Y24" s="145">
        <v>4.4</v>
      </c>
      <c r="Z24" s="31">
        <f t="shared" si="3"/>
        <v>4.6</v>
      </c>
      <c r="AA24" s="24">
        <v>4.9</v>
      </c>
      <c r="AB24" s="24">
        <v>4.9</v>
      </c>
      <c r="AC24" s="130"/>
    </row>
    <row r="25" spans="1:28" ht="12.75">
      <c r="A25" s="9" t="s">
        <v>35</v>
      </c>
      <c r="B25" s="25">
        <v>25</v>
      </c>
      <c r="C25" s="26">
        <v>23</v>
      </c>
      <c r="D25" s="26">
        <f t="shared" si="0"/>
        <v>92</v>
      </c>
      <c r="E25" s="26">
        <v>2</v>
      </c>
      <c r="F25" s="26">
        <f t="shared" si="4"/>
        <v>8</v>
      </c>
      <c r="G25" s="25">
        <v>25</v>
      </c>
      <c r="H25" s="26">
        <v>23</v>
      </c>
      <c r="I25" s="26">
        <f t="shared" si="1"/>
        <v>92</v>
      </c>
      <c r="J25" s="26">
        <v>2</v>
      </c>
      <c r="K25" s="26">
        <f t="shared" si="5"/>
        <v>8</v>
      </c>
      <c r="L25" s="141"/>
      <c r="M25" s="141"/>
      <c r="N25" s="141"/>
      <c r="O25" s="141"/>
      <c r="P25" s="141"/>
      <c r="Q25" s="28"/>
      <c r="R25" s="29">
        <v>2</v>
      </c>
      <c r="S25" s="25">
        <f t="shared" si="6"/>
        <v>100</v>
      </c>
      <c r="T25" s="30">
        <v>4.7</v>
      </c>
      <c r="U25" s="30">
        <v>4.6</v>
      </c>
      <c r="V25" s="30">
        <f t="shared" si="2"/>
        <v>4.65</v>
      </c>
      <c r="W25" s="23">
        <v>4.7</v>
      </c>
      <c r="X25" s="30">
        <v>4.8</v>
      </c>
      <c r="Y25" s="30">
        <v>4.4</v>
      </c>
      <c r="Z25" s="31">
        <f t="shared" si="3"/>
        <v>4.6</v>
      </c>
      <c r="AA25" s="24">
        <v>5</v>
      </c>
      <c r="AB25" s="24">
        <v>4.7</v>
      </c>
    </row>
    <row r="26" spans="1:26" ht="12.75">
      <c r="A26" s="14" t="s">
        <v>36</v>
      </c>
      <c r="B26" s="15">
        <f>SUM(B8:B25)</f>
        <v>373</v>
      </c>
      <c r="C26" s="15">
        <f>SUM(C8:C25)</f>
        <v>337</v>
      </c>
      <c r="D26" s="34">
        <f>(100/B26)*C26</f>
        <v>90.3485254691689</v>
      </c>
      <c r="E26" s="15">
        <f>SUM(E8:E25)</f>
        <v>35</v>
      </c>
      <c r="F26" s="34">
        <f>(100/B26)*E26</f>
        <v>9.383378016085791</v>
      </c>
      <c r="G26" s="15">
        <f>SUM(G8:G25)</f>
        <v>355</v>
      </c>
      <c r="H26" s="15">
        <f>SUM(H8:H25)</f>
        <v>324</v>
      </c>
      <c r="I26" s="34">
        <f>(100/G26)*H26</f>
        <v>91.26760563380282</v>
      </c>
      <c r="J26" s="15">
        <f>SUM(J8:J25)</f>
        <v>31</v>
      </c>
      <c r="K26" s="34">
        <f>(100/G26)*J26</f>
        <v>8.732394366197184</v>
      </c>
      <c r="L26" s="15">
        <f>SUM(L8:L25)</f>
        <v>18</v>
      </c>
      <c r="M26" s="15">
        <f>SUM(M8:M25)</f>
        <v>13</v>
      </c>
      <c r="N26" s="34">
        <f>(100/L26)*M26</f>
        <v>72.22222222222221</v>
      </c>
      <c r="O26" s="15">
        <f>SUM(O8:O25)</f>
        <v>5</v>
      </c>
      <c r="P26" s="34">
        <f>(100/L26)*O26</f>
        <v>27.77777777777778</v>
      </c>
      <c r="Q26" s="10"/>
      <c r="R26" s="15">
        <f>SUM(R8:R25)</f>
        <v>25</v>
      </c>
      <c r="S26" s="29">
        <f>(100/E26)*R26</f>
        <v>71.42857142857143</v>
      </c>
      <c r="T26" s="21">
        <f aca="true" t="shared" si="8" ref="T26:Z26">AVERAGE(T8:T25)</f>
        <v>4.6722222222222225</v>
      </c>
      <c r="U26" s="21">
        <f t="shared" si="8"/>
        <v>4.477777777777778</v>
      </c>
      <c r="V26" s="32">
        <f t="shared" si="8"/>
        <v>4.575</v>
      </c>
      <c r="W26" s="21">
        <f t="shared" si="8"/>
        <v>4.622222222222222</v>
      </c>
      <c r="X26" s="21">
        <f t="shared" si="8"/>
        <v>4.666666666666667</v>
      </c>
      <c r="Y26" s="21">
        <f t="shared" si="8"/>
        <v>4.533333333333334</v>
      </c>
      <c r="Z26" s="21">
        <f t="shared" si="8"/>
        <v>4.599999999999998</v>
      </c>
    </row>
  </sheetData>
  <sheetProtection password="C0EB" sheet="1"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="110" zoomScaleNormal="110" zoomScalePageLayoutView="0" workbookViewId="0" topLeftCell="A1">
      <pane ySplit="7" topLeftCell="A12" activePane="bottomLeft" state="frozen"/>
      <selection pane="topLeft" activeCell="A1" sqref="A1"/>
      <selection pane="bottomLeft" activeCell="A8" sqref="A8:B34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15" width="4.7109375" style="0" customWidth="1"/>
    <col min="16" max="16" width="5.140625" style="0" customWidth="1"/>
    <col min="17" max="25" width="4.7109375" style="0" customWidth="1"/>
    <col min="26" max="26" width="6.851562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81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77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82</v>
      </c>
      <c r="W7" s="17" t="s">
        <v>15</v>
      </c>
      <c r="X7" s="18" t="s">
        <v>38</v>
      </c>
      <c r="Y7" s="18" t="s">
        <v>16</v>
      </c>
      <c r="Z7" s="17" t="s">
        <v>17</v>
      </c>
      <c r="AA7" s="22" t="s">
        <v>41</v>
      </c>
      <c r="AB7" s="22" t="s">
        <v>42</v>
      </c>
    </row>
    <row r="8" spans="1:28" ht="12.75">
      <c r="A8" s="9" t="s">
        <v>18</v>
      </c>
      <c r="B8" s="25">
        <v>129</v>
      </c>
      <c r="C8" s="26">
        <v>108</v>
      </c>
      <c r="D8" s="26">
        <f>SUM(100/B8)*C8</f>
        <v>83.72093023255815</v>
      </c>
      <c r="E8" s="26">
        <v>21</v>
      </c>
      <c r="F8" s="26">
        <f>SUM(100/B8)*E8</f>
        <v>16.27906976744186</v>
      </c>
      <c r="G8" s="26">
        <v>118</v>
      </c>
      <c r="H8" s="26">
        <v>97</v>
      </c>
      <c r="I8" s="26">
        <f>SUM(100/G8)*H8</f>
        <v>82.20338983050847</v>
      </c>
      <c r="J8" s="26">
        <v>21</v>
      </c>
      <c r="K8" s="26">
        <f>SUM(100/G8)*J8</f>
        <v>17.796610169491526</v>
      </c>
      <c r="L8" s="26">
        <v>11</v>
      </c>
      <c r="M8" s="26">
        <v>11</v>
      </c>
      <c r="N8" s="26">
        <f>SUM(100/L8)*M8</f>
        <v>100.00000000000001</v>
      </c>
      <c r="O8" s="141"/>
      <c r="P8" s="141"/>
      <c r="Q8" s="28"/>
      <c r="R8" s="29">
        <v>19</v>
      </c>
      <c r="S8" s="25">
        <f>(100/E8)*R8</f>
        <v>90.47619047619048</v>
      </c>
      <c r="T8" s="27">
        <v>4.7</v>
      </c>
      <c r="U8" s="30">
        <v>4.3</v>
      </c>
      <c r="V8" s="30">
        <f>AVERAGE(T8:U8)</f>
        <v>4.5</v>
      </c>
      <c r="W8" s="23">
        <v>4.3</v>
      </c>
      <c r="X8" s="30">
        <v>4.1</v>
      </c>
      <c r="Y8" s="30">
        <v>4.2</v>
      </c>
      <c r="Z8" s="31">
        <f>AVERAGE(X8:Y8)</f>
        <v>4.15</v>
      </c>
      <c r="AA8" s="24">
        <v>4.3</v>
      </c>
      <c r="AB8" s="24">
        <v>4.1</v>
      </c>
    </row>
    <row r="9" spans="1:28" ht="12.75">
      <c r="A9" s="9" t="s">
        <v>45</v>
      </c>
      <c r="B9" s="25">
        <v>43</v>
      </c>
      <c r="C9" s="26">
        <v>40</v>
      </c>
      <c r="D9" s="26">
        <f aca="true" t="shared" si="0" ref="D9:D34">SUM(100/B9)*C9</f>
        <v>93.0232558139535</v>
      </c>
      <c r="E9" s="26">
        <v>3</v>
      </c>
      <c r="F9" s="26">
        <f aca="true" t="shared" si="1" ref="F9:F34">SUM(100/B9)*E9</f>
        <v>6.976744186046512</v>
      </c>
      <c r="G9" s="26">
        <v>41</v>
      </c>
      <c r="H9" s="26">
        <v>38</v>
      </c>
      <c r="I9" s="26">
        <f aca="true" t="shared" si="2" ref="I9:I34">SUM(100/G9)*H9</f>
        <v>92.6829268292683</v>
      </c>
      <c r="J9" s="26">
        <v>3</v>
      </c>
      <c r="K9" s="26">
        <f aca="true" t="shared" si="3" ref="K9:K33">SUM(100/G9)*J9</f>
        <v>7.317073170731707</v>
      </c>
      <c r="L9" s="26">
        <v>2</v>
      </c>
      <c r="M9" s="26">
        <v>2</v>
      </c>
      <c r="N9" s="26">
        <f aca="true" t="shared" si="4" ref="N9:N34">SUM(100/L9)*M9</f>
        <v>100</v>
      </c>
      <c r="O9" s="26"/>
      <c r="P9" s="26"/>
      <c r="Q9" s="28"/>
      <c r="R9" s="29">
        <v>3</v>
      </c>
      <c r="S9" s="25">
        <f aca="true" t="shared" si="5" ref="S9:S34">(100/E9)*R9</f>
        <v>100</v>
      </c>
      <c r="T9" s="27">
        <v>4.9</v>
      </c>
      <c r="U9" s="30">
        <v>4.4</v>
      </c>
      <c r="V9" s="30">
        <f aca="true" t="shared" si="6" ref="V9:V34">AVERAGE(T9:U9)</f>
        <v>4.65</v>
      </c>
      <c r="W9" s="23">
        <v>4.6</v>
      </c>
      <c r="X9" s="30">
        <v>4.4</v>
      </c>
      <c r="Y9" s="30">
        <v>4.5</v>
      </c>
      <c r="Z9" s="31">
        <f aca="true" t="shared" si="7" ref="Z9:Z35">AVERAGE(X9:Y9)</f>
        <v>4.45</v>
      </c>
      <c r="AA9" s="24">
        <v>4.8</v>
      </c>
      <c r="AB9" s="24">
        <v>4.3</v>
      </c>
    </row>
    <row r="10" spans="1:28" ht="12.75">
      <c r="A10" s="9" t="s">
        <v>43</v>
      </c>
      <c r="B10" s="25">
        <v>24</v>
      </c>
      <c r="C10" s="26">
        <v>23</v>
      </c>
      <c r="D10" s="26">
        <f t="shared" si="0"/>
        <v>95.83333333333334</v>
      </c>
      <c r="E10" s="26">
        <v>1</v>
      </c>
      <c r="F10" s="26">
        <f t="shared" si="1"/>
        <v>4.166666666666667</v>
      </c>
      <c r="G10" s="26">
        <v>23</v>
      </c>
      <c r="H10" s="26">
        <v>22</v>
      </c>
      <c r="I10" s="26">
        <f t="shared" si="2"/>
        <v>95.65217391304347</v>
      </c>
      <c r="J10" s="26">
        <v>1</v>
      </c>
      <c r="K10" s="26">
        <f t="shared" si="3"/>
        <v>4.3478260869565215</v>
      </c>
      <c r="L10" s="26">
        <v>1</v>
      </c>
      <c r="M10" s="26">
        <v>1</v>
      </c>
      <c r="N10" s="26">
        <f t="shared" si="4"/>
        <v>100</v>
      </c>
      <c r="O10" s="141"/>
      <c r="P10" s="141"/>
      <c r="Q10" s="28"/>
      <c r="R10" s="29">
        <v>1</v>
      </c>
      <c r="S10" s="25">
        <f t="shared" si="5"/>
        <v>100</v>
      </c>
      <c r="T10" s="27">
        <v>4.9</v>
      </c>
      <c r="U10" s="30">
        <v>4.6</v>
      </c>
      <c r="V10" s="30">
        <f t="shared" si="6"/>
        <v>4.75</v>
      </c>
      <c r="W10" s="23">
        <v>4.3</v>
      </c>
      <c r="X10" s="30">
        <v>4.3</v>
      </c>
      <c r="Y10" s="30">
        <v>4.5</v>
      </c>
      <c r="Z10" s="31">
        <f t="shared" si="7"/>
        <v>4.4</v>
      </c>
      <c r="AA10" s="24">
        <v>4.7</v>
      </c>
      <c r="AB10" s="24">
        <v>4.7</v>
      </c>
    </row>
    <row r="11" spans="1:28" ht="12.75">
      <c r="A11" s="9" t="s">
        <v>47</v>
      </c>
      <c r="B11" s="25">
        <v>48</v>
      </c>
      <c r="C11" s="26">
        <v>46</v>
      </c>
      <c r="D11" s="26">
        <f t="shared" si="0"/>
        <v>95.83333333333334</v>
      </c>
      <c r="E11" s="26">
        <v>2</v>
      </c>
      <c r="F11" s="26">
        <f t="shared" si="1"/>
        <v>4.166666666666667</v>
      </c>
      <c r="G11" s="26">
        <v>48</v>
      </c>
      <c r="H11" s="26">
        <v>46</v>
      </c>
      <c r="I11" s="26">
        <f t="shared" si="2"/>
        <v>95.83333333333334</v>
      </c>
      <c r="J11" s="26">
        <v>2</v>
      </c>
      <c r="K11" s="26">
        <f t="shared" si="3"/>
        <v>4.166666666666667</v>
      </c>
      <c r="L11" s="141"/>
      <c r="M11" s="141"/>
      <c r="N11" s="141"/>
      <c r="O11" s="141"/>
      <c r="P11" s="141"/>
      <c r="Q11" s="28"/>
      <c r="R11" s="29">
        <v>1</v>
      </c>
      <c r="S11" s="25">
        <f t="shared" si="5"/>
        <v>50</v>
      </c>
      <c r="T11" s="27">
        <v>4.8</v>
      </c>
      <c r="U11" s="30">
        <v>4.4</v>
      </c>
      <c r="V11" s="30">
        <f t="shared" si="6"/>
        <v>4.6</v>
      </c>
      <c r="W11" s="23">
        <v>4.6</v>
      </c>
      <c r="X11" s="30">
        <v>4.6</v>
      </c>
      <c r="Y11" s="30">
        <v>4.5</v>
      </c>
      <c r="Z11" s="31">
        <f t="shared" si="7"/>
        <v>4.55</v>
      </c>
      <c r="AA11" s="24">
        <v>4.6</v>
      </c>
      <c r="AB11" s="24">
        <v>4.5</v>
      </c>
    </row>
    <row r="12" spans="1:28" ht="12.75">
      <c r="A12" s="9" t="s">
        <v>20</v>
      </c>
      <c r="B12" s="25">
        <v>21</v>
      </c>
      <c r="C12" s="26">
        <v>19</v>
      </c>
      <c r="D12" s="26">
        <f t="shared" si="0"/>
        <v>90.47619047619048</v>
      </c>
      <c r="E12" s="26">
        <v>2</v>
      </c>
      <c r="F12" s="26">
        <f t="shared" si="1"/>
        <v>9.523809523809524</v>
      </c>
      <c r="G12" s="26">
        <v>21</v>
      </c>
      <c r="H12" s="26">
        <v>19</v>
      </c>
      <c r="I12" s="26">
        <f t="shared" si="2"/>
        <v>90.47619047619048</v>
      </c>
      <c r="J12" s="26">
        <v>2</v>
      </c>
      <c r="K12" s="26">
        <f t="shared" si="3"/>
        <v>9.523809523809524</v>
      </c>
      <c r="L12" s="141"/>
      <c r="M12" s="141"/>
      <c r="N12" s="141"/>
      <c r="O12" s="141"/>
      <c r="P12" s="141"/>
      <c r="Q12" s="28"/>
      <c r="R12" s="29">
        <v>2</v>
      </c>
      <c r="S12" s="25">
        <f t="shared" si="5"/>
        <v>100</v>
      </c>
      <c r="T12" s="27">
        <v>4.6</v>
      </c>
      <c r="U12" s="30">
        <v>4.5</v>
      </c>
      <c r="V12" s="30">
        <f t="shared" si="6"/>
        <v>4.55</v>
      </c>
      <c r="W12" s="23">
        <v>4.3</v>
      </c>
      <c r="X12" s="30">
        <v>4.2</v>
      </c>
      <c r="Y12" s="30">
        <v>4.5</v>
      </c>
      <c r="Z12" s="31">
        <f t="shared" si="7"/>
        <v>4.35</v>
      </c>
      <c r="AA12" s="24">
        <v>4.5</v>
      </c>
      <c r="AB12" s="24">
        <v>4.3</v>
      </c>
    </row>
    <row r="13" spans="1:28" ht="12.75" hidden="1">
      <c r="A13" s="9" t="s">
        <v>69</v>
      </c>
      <c r="B13" s="25"/>
      <c r="C13" s="26"/>
      <c r="D13" s="26" t="e">
        <f t="shared" si="0"/>
        <v>#DIV/0!</v>
      </c>
      <c r="E13" s="26"/>
      <c r="F13" s="26" t="e">
        <f t="shared" si="1"/>
        <v>#DIV/0!</v>
      </c>
      <c r="G13" s="26"/>
      <c r="H13" s="26"/>
      <c r="I13" s="26" t="e">
        <f t="shared" si="2"/>
        <v>#DIV/0!</v>
      </c>
      <c r="J13" s="26"/>
      <c r="K13" s="26" t="e">
        <f t="shared" si="3"/>
        <v>#DIV/0!</v>
      </c>
      <c r="L13" s="26"/>
      <c r="M13" s="26"/>
      <c r="N13" s="26" t="e">
        <f t="shared" si="4"/>
        <v>#DIV/0!</v>
      </c>
      <c r="O13" s="26"/>
      <c r="P13" s="26" t="e">
        <f>SUM(100/L13)*O13</f>
        <v>#DIV/0!</v>
      </c>
      <c r="Q13" s="28"/>
      <c r="R13" s="29"/>
      <c r="S13" s="25" t="e">
        <f t="shared" si="5"/>
        <v>#DIV/0!</v>
      </c>
      <c r="T13" s="27"/>
      <c r="U13" s="30"/>
      <c r="V13" s="30" t="e">
        <f t="shared" si="6"/>
        <v>#DIV/0!</v>
      </c>
      <c r="W13" s="23"/>
      <c r="X13" s="30"/>
      <c r="Y13" s="30"/>
      <c r="Z13" s="31" t="e">
        <f t="shared" si="7"/>
        <v>#DIV/0!</v>
      </c>
      <c r="AA13" s="24"/>
      <c r="AB13" s="24"/>
    </row>
    <row r="14" spans="1:28" ht="12.75">
      <c r="A14" s="9" t="s">
        <v>21</v>
      </c>
      <c r="B14" s="25">
        <v>31</v>
      </c>
      <c r="C14" s="26">
        <v>29</v>
      </c>
      <c r="D14" s="26">
        <f t="shared" si="0"/>
        <v>93.54838709677419</v>
      </c>
      <c r="E14" s="26">
        <v>2</v>
      </c>
      <c r="F14" s="26">
        <f t="shared" si="1"/>
        <v>6.451612903225806</v>
      </c>
      <c r="G14" s="26">
        <v>25</v>
      </c>
      <c r="H14" s="26">
        <v>23</v>
      </c>
      <c r="I14" s="26">
        <f t="shared" si="2"/>
        <v>92</v>
      </c>
      <c r="J14" s="26">
        <v>2</v>
      </c>
      <c r="K14" s="26">
        <f t="shared" si="3"/>
        <v>8</v>
      </c>
      <c r="L14" s="26">
        <v>6</v>
      </c>
      <c r="M14" s="26">
        <v>6</v>
      </c>
      <c r="N14" s="26">
        <f t="shared" si="4"/>
        <v>100</v>
      </c>
      <c r="O14" s="141"/>
      <c r="P14" s="141"/>
      <c r="Q14" s="28"/>
      <c r="R14" s="29">
        <v>2</v>
      </c>
      <c r="S14" s="25">
        <f t="shared" si="5"/>
        <v>100</v>
      </c>
      <c r="T14" s="27">
        <v>4.5</v>
      </c>
      <c r="U14" s="30">
        <v>4</v>
      </c>
      <c r="V14" s="30">
        <f t="shared" si="6"/>
        <v>4.25</v>
      </c>
      <c r="W14" s="23">
        <v>4.2</v>
      </c>
      <c r="X14" s="30">
        <v>3.6</v>
      </c>
      <c r="Y14" s="30">
        <v>3.9</v>
      </c>
      <c r="Z14" s="31">
        <f t="shared" si="7"/>
        <v>3.75</v>
      </c>
      <c r="AA14" s="24">
        <v>4.5</v>
      </c>
      <c r="AB14" s="24">
        <v>4.2</v>
      </c>
    </row>
    <row r="15" spans="1:28" ht="12.75">
      <c r="A15" s="9" t="s">
        <v>22</v>
      </c>
      <c r="B15" s="25">
        <v>14</v>
      </c>
      <c r="C15" s="26">
        <v>13</v>
      </c>
      <c r="D15" s="26">
        <f t="shared" si="0"/>
        <v>92.85714285714286</v>
      </c>
      <c r="E15" s="26">
        <v>1</v>
      </c>
      <c r="F15" s="26">
        <f t="shared" si="1"/>
        <v>7.142857142857143</v>
      </c>
      <c r="G15" s="26">
        <v>13</v>
      </c>
      <c r="H15" s="26">
        <v>12</v>
      </c>
      <c r="I15" s="26">
        <f t="shared" si="2"/>
        <v>92.3076923076923</v>
      </c>
      <c r="J15" s="26">
        <v>1</v>
      </c>
      <c r="K15" s="26">
        <f t="shared" si="3"/>
        <v>7.6923076923076925</v>
      </c>
      <c r="L15" s="26">
        <v>1</v>
      </c>
      <c r="M15" s="26">
        <v>1</v>
      </c>
      <c r="N15" s="26">
        <f t="shared" si="4"/>
        <v>100</v>
      </c>
      <c r="O15" s="141"/>
      <c r="P15" s="141"/>
      <c r="Q15" s="28"/>
      <c r="R15" s="29">
        <v>1</v>
      </c>
      <c r="S15" s="25">
        <f t="shared" si="5"/>
        <v>100</v>
      </c>
      <c r="T15" s="27">
        <v>4.9</v>
      </c>
      <c r="U15" s="30">
        <v>4.6</v>
      </c>
      <c r="V15" s="30">
        <f t="shared" si="6"/>
        <v>4.75</v>
      </c>
      <c r="W15" s="23">
        <v>4.6</v>
      </c>
      <c r="X15" s="30">
        <v>4.3</v>
      </c>
      <c r="Y15" s="30">
        <v>4.3</v>
      </c>
      <c r="Z15" s="31">
        <f t="shared" si="7"/>
        <v>4.3</v>
      </c>
      <c r="AA15" s="24">
        <v>4.8</v>
      </c>
      <c r="AB15" s="24">
        <v>4.3</v>
      </c>
    </row>
    <row r="16" spans="1:28" ht="12.75">
      <c r="A16" s="13" t="s">
        <v>23</v>
      </c>
      <c r="B16" s="25">
        <v>55</v>
      </c>
      <c r="C16" s="26">
        <v>47</v>
      </c>
      <c r="D16" s="26">
        <f t="shared" si="0"/>
        <v>85.45454545454545</v>
      </c>
      <c r="E16" s="26">
        <v>8</v>
      </c>
      <c r="F16" s="26">
        <f t="shared" si="1"/>
        <v>14.545454545454545</v>
      </c>
      <c r="G16" s="26">
        <v>48</v>
      </c>
      <c r="H16" s="26">
        <v>41</v>
      </c>
      <c r="I16" s="26">
        <f t="shared" si="2"/>
        <v>85.41666666666667</v>
      </c>
      <c r="J16" s="26">
        <v>7</v>
      </c>
      <c r="K16" s="26">
        <f t="shared" si="3"/>
        <v>14.583333333333334</v>
      </c>
      <c r="L16" s="26">
        <v>7</v>
      </c>
      <c r="M16" s="26">
        <v>6</v>
      </c>
      <c r="N16" s="26">
        <f t="shared" si="4"/>
        <v>85.71428571428572</v>
      </c>
      <c r="O16" s="26">
        <v>1</v>
      </c>
      <c r="P16" s="26">
        <f>SUM(100/L16)*O16</f>
        <v>14.285714285714286</v>
      </c>
      <c r="Q16" s="28"/>
      <c r="R16" s="29">
        <v>6</v>
      </c>
      <c r="S16" s="25">
        <f t="shared" si="5"/>
        <v>75</v>
      </c>
      <c r="T16" s="27">
        <v>4.7</v>
      </c>
      <c r="U16" s="30">
        <v>4.6</v>
      </c>
      <c r="V16" s="30">
        <f t="shared" si="6"/>
        <v>4.65</v>
      </c>
      <c r="W16" s="23">
        <v>4.7</v>
      </c>
      <c r="X16" s="30">
        <v>4.1</v>
      </c>
      <c r="Y16" s="30">
        <v>3.9</v>
      </c>
      <c r="Z16" s="31">
        <f t="shared" si="7"/>
        <v>4</v>
      </c>
      <c r="AA16" s="24">
        <v>4.5</v>
      </c>
      <c r="AB16" s="24">
        <v>4.5</v>
      </c>
    </row>
    <row r="17" spans="1:28" ht="12.75">
      <c r="A17" s="13" t="s">
        <v>24</v>
      </c>
      <c r="B17" s="25">
        <v>38</v>
      </c>
      <c r="C17" s="26">
        <v>35</v>
      </c>
      <c r="D17" s="26">
        <f t="shared" si="0"/>
        <v>92.10526315789474</v>
      </c>
      <c r="E17" s="26">
        <v>3</v>
      </c>
      <c r="F17" s="26">
        <f t="shared" si="1"/>
        <v>7.894736842105264</v>
      </c>
      <c r="G17" s="26">
        <v>31</v>
      </c>
      <c r="H17" s="26">
        <v>29</v>
      </c>
      <c r="I17" s="26">
        <f t="shared" si="2"/>
        <v>93.54838709677419</v>
      </c>
      <c r="J17" s="26">
        <v>2</v>
      </c>
      <c r="K17" s="26">
        <f t="shared" si="3"/>
        <v>6.451612903225806</v>
      </c>
      <c r="L17" s="26">
        <v>7</v>
      </c>
      <c r="M17" s="26">
        <v>6</v>
      </c>
      <c r="N17" s="26">
        <f t="shared" si="4"/>
        <v>85.71428571428572</v>
      </c>
      <c r="O17" s="26">
        <v>1</v>
      </c>
      <c r="P17" s="26">
        <f>SUM(100/L17)*O17</f>
        <v>14.285714285714286</v>
      </c>
      <c r="Q17" s="28"/>
      <c r="R17" s="29">
        <v>3</v>
      </c>
      <c r="S17" s="25">
        <f t="shared" si="5"/>
        <v>100</v>
      </c>
      <c r="T17" s="27">
        <v>5</v>
      </c>
      <c r="U17" s="30">
        <v>4.3</v>
      </c>
      <c r="V17" s="30">
        <f t="shared" si="6"/>
        <v>4.65</v>
      </c>
      <c r="W17" s="23">
        <v>4.5</v>
      </c>
      <c r="X17" s="30">
        <v>4.3</v>
      </c>
      <c r="Y17" s="30">
        <v>4.2</v>
      </c>
      <c r="Z17" s="31">
        <f t="shared" si="7"/>
        <v>4.25</v>
      </c>
      <c r="AA17" s="24">
        <v>4.3</v>
      </c>
      <c r="AB17" s="24">
        <v>4.3</v>
      </c>
    </row>
    <row r="18" spans="1:28" ht="12.75">
      <c r="A18" s="13" t="s">
        <v>41</v>
      </c>
      <c r="B18" s="25">
        <v>26</v>
      </c>
      <c r="C18" s="26">
        <v>24</v>
      </c>
      <c r="D18" s="26">
        <f t="shared" si="0"/>
        <v>92.3076923076923</v>
      </c>
      <c r="E18" s="26">
        <v>2</v>
      </c>
      <c r="F18" s="26">
        <f t="shared" si="1"/>
        <v>7.6923076923076925</v>
      </c>
      <c r="G18" s="26">
        <v>26</v>
      </c>
      <c r="H18" s="26">
        <v>24</v>
      </c>
      <c r="I18" s="26">
        <f t="shared" si="2"/>
        <v>92.3076923076923</v>
      </c>
      <c r="J18" s="26">
        <v>2</v>
      </c>
      <c r="K18" s="26">
        <f t="shared" si="3"/>
        <v>7.6923076923076925</v>
      </c>
      <c r="L18" s="141"/>
      <c r="M18" s="141"/>
      <c r="N18" s="141"/>
      <c r="O18" s="141"/>
      <c r="P18" s="141"/>
      <c r="Q18" s="28"/>
      <c r="R18" s="29">
        <v>2</v>
      </c>
      <c r="S18" s="25">
        <f t="shared" si="5"/>
        <v>100</v>
      </c>
      <c r="T18" s="27">
        <v>4.5</v>
      </c>
      <c r="U18" s="30">
        <v>4.5</v>
      </c>
      <c r="V18" s="30">
        <f t="shared" si="6"/>
        <v>4.5</v>
      </c>
      <c r="W18" s="23">
        <v>4.4</v>
      </c>
      <c r="X18" s="30">
        <v>4.1</v>
      </c>
      <c r="Y18" s="30">
        <v>4.2</v>
      </c>
      <c r="Z18" s="31">
        <f>AVERAGE(X18:Y18)</f>
        <v>4.15</v>
      </c>
      <c r="AA18" s="24">
        <v>4.5</v>
      </c>
      <c r="AB18" s="24">
        <v>4.2</v>
      </c>
    </row>
    <row r="19" spans="1:28" ht="12.75">
      <c r="A19" s="9" t="s">
        <v>25</v>
      </c>
      <c r="B19" s="25">
        <v>34</v>
      </c>
      <c r="C19" s="26">
        <v>28</v>
      </c>
      <c r="D19" s="26">
        <f t="shared" si="0"/>
        <v>82.3529411764706</v>
      </c>
      <c r="E19" s="26">
        <v>6</v>
      </c>
      <c r="F19" s="26">
        <f t="shared" si="1"/>
        <v>17.647058823529413</v>
      </c>
      <c r="G19" s="26">
        <v>32</v>
      </c>
      <c r="H19" s="26">
        <v>26</v>
      </c>
      <c r="I19" s="26">
        <f t="shared" si="2"/>
        <v>81.25</v>
      </c>
      <c r="J19" s="26">
        <v>6</v>
      </c>
      <c r="K19" s="26">
        <f t="shared" si="3"/>
        <v>18.75</v>
      </c>
      <c r="L19" s="26">
        <v>2</v>
      </c>
      <c r="M19" s="26">
        <v>2</v>
      </c>
      <c r="N19" s="26">
        <f t="shared" si="4"/>
        <v>100</v>
      </c>
      <c r="O19" s="141"/>
      <c r="P19" s="141"/>
      <c r="Q19" s="28"/>
      <c r="R19" s="29">
        <v>6</v>
      </c>
      <c r="S19" s="25">
        <f t="shared" si="5"/>
        <v>100</v>
      </c>
      <c r="T19" s="27">
        <v>4.7</v>
      </c>
      <c r="U19" s="30">
        <v>4.4</v>
      </c>
      <c r="V19" s="30">
        <f t="shared" si="6"/>
        <v>4.550000000000001</v>
      </c>
      <c r="W19" s="23">
        <v>4.3</v>
      </c>
      <c r="X19" s="30">
        <v>4.4</v>
      </c>
      <c r="Y19" s="30">
        <v>4.4</v>
      </c>
      <c r="Z19" s="31">
        <f t="shared" si="7"/>
        <v>4.4</v>
      </c>
      <c r="AA19" s="24">
        <v>4.5</v>
      </c>
      <c r="AB19" s="24">
        <v>4.6</v>
      </c>
    </row>
    <row r="20" spans="1:28" ht="12.75">
      <c r="A20" s="9" t="s">
        <v>85</v>
      </c>
      <c r="B20" s="25">
        <v>10</v>
      </c>
      <c r="C20" s="26">
        <v>8</v>
      </c>
      <c r="D20" s="26">
        <f>SUM(100/B20)*C20</f>
        <v>80</v>
      </c>
      <c r="E20" s="26">
        <v>2</v>
      </c>
      <c r="F20" s="26">
        <f>SUM(100/B20)*E20</f>
        <v>20</v>
      </c>
      <c r="G20" s="26">
        <v>8</v>
      </c>
      <c r="H20" s="26">
        <v>7</v>
      </c>
      <c r="I20" s="26">
        <f>SUM(100/G20)*H20</f>
        <v>87.5</v>
      </c>
      <c r="J20" s="26">
        <v>1</v>
      </c>
      <c r="K20" s="26">
        <f>SUM(100/G20)*J20</f>
        <v>12.5</v>
      </c>
      <c r="L20" s="26">
        <v>2</v>
      </c>
      <c r="M20" s="26">
        <v>1</v>
      </c>
      <c r="N20" s="26">
        <f>SUM(100/L20)*M20</f>
        <v>50</v>
      </c>
      <c r="O20" s="26">
        <v>1</v>
      </c>
      <c r="P20" s="26">
        <f>SUM(100/L20)*O20</f>
        <v>50</v>
      </c>
      <c r="Q20" s="28"/>
      <c r="R20" s="29">
        <v>2</v>
      </c>
      <c r="S20" s="25">
        <f>(100/E20)*R20</f>
        <v>100</v>
      </c>
      <c r="T20" s="27">
        <v>4.7</v>
      </c>
      <c r="U20" s="30">
        <v>4.7</v>
      </c>
      <c r="V20" s="30">
        <f>AVERAGE(T20:U20)</f>
        <v>4.7</v>
      </c>
      <c r="W20" s="23">
        <v>4.7</v>
      </c>
      <c r="X20" s="30">
        <v>4.1</v>
      </c>
      <c r="Y20" s="30">
        <v>4.3</v>
      </c>
      <c r="Z20" s="31">
        <f>AVERAGE(X20:Y20)</f>
        <v>4.199999999999999</v>
      </c>
      <c r="AA20" s="24"/>
      <c r="AB20" s="24"/>
    </row>
    <row r="21" spans="1:28" ht="12.75">
      <c r="A21" s="9" t="s">
        <v>26</v>
      </c>
      <c r="B21" s="25">
        <v>18</v>
      </c>
      <c r="C21" s="26">
        <v>16</v>
      </c>
      <c r="D21" s="26">
        <f t="shared" si="0"/>
        <v>88.88888888888889</v>
      </c>
      <c r="E21" s="26">
        <v>2</v>
      </c>
      <c r="F21" s="26">
        <f t="shared" si="1"/>
        <v>11.11111111111111</v>
      </c>
      <c r="G21" s="26">
        <v>17</v>
      </c>
      <c r="H21" s="26">
        <v>16</v>
      </c>
      <c r="I21" s="26">
        <f t="shared" si="2"/>
        <v>94.11764705882354</v>
      </c>
      <c r="J21" s="26">
        <v>1</v>
      </c>
      <c r="K21" s="26">
        <f t="shared" si="3"/>
        <v>5.882352941176471</v>
      </c>
      <c r="L21" s="26">
        <v>1</v>
      </c>
      <c r="M21" s="141"/>
      <c r="N21" s="141"/>
      <c r="O21" s="26">
        <v>1</v>
      </c>
      <c r="P21" s="26">
        <f>SUM(100/L21)*O21</f>
        <v>100</v>
      </c>
      <c r="Q21" s="28"/>
      <c r="R21" s="29">
        <v>2</v>
      </c>
      <c r="S21" s="25">
        <f t="shared" si="5"/>
        <v>100</v>
      </c>
      <c r="T21" s="27">
        <v>4.8</v>
      </c>
      <c r="U21" s="30">
        <v>4.4</v>
      </c>
      <c r="V21" s="30">
        <f t="shared" si="6"/>
        <v>4.6</v>
      </c>
      <c r="W21" s="23">
        <v>4.5</v>
      </c>
      <c r="X21" s="30">
        <v>4.1</v>
      </c>
      <c r="Y21" s="30">
        <v>3.8</v>
      </c>
      <c r="Z21" s="31">
        <f t="shared" si="7"/>
        <v>3.9499999999999997</v>
      </c>
      <c r="AA21" s="24">
        <v>4.8</v>
      </c>
      <c r="AB21" s="24">
        <v>4.6</v>
      </c>
    </row>
    <row r="22" spans="1:28" ht="12.75">
      <c r="A22" s="9" t="s">
        <v>52</v>
      </c>
      <c r="B22" s="25">
        <v>5</v>
      </c>
      <c r="C22" s="26">
        <v>4</v>
      </c>
      <c r="D22" s="26">
        <f t="shared" si="0"/>
        <v>80</v>
      </c>
      <c r="E22" s="26">
        <v>1</v>
      </c>
      <c r="F22" s="26">
        <f t="shared" si="1"/>
        <v>20</v>
      </c>
      <c r="G22" s="26">
        <v>5</v>
      </c>
      <c r="H22" s="26">
        <v>4</v>
      </c>
      <c r="I22" s="26">
        <f t="shared" si="2"/>
        <v>80</v>
      </c>
      <c r="J22" s="26">
        <v>1</v>
      </c>
      <c r="K22" s="26">
        <f t="shared" si="3"/>
        <v>20</v>
      </c>
      <c r="L22" s="141"/>
      <c r="M22" s="141"/>
      <c r="N22" s="141"/>
      <c r="O22" s="141"/>
      <c r="P22" s="141"/>
      <c r="Q22" s="28"/>
      <c r="R22" s="29">
        <v>1</v>
      </c>
      <c r="S22" s="25">
        <f t="shared" si="5"/>
        <v>100</v>
      </c>
      <c r="T22" s="27">
        <v>4</v>
      </c>
      <c r="U22" s="30">
        <v>4.1</v>
      </c>
      <c r="V22" s="30">
        <f t="shared" si="6"/>
        <v>4.05</v>
      </c>
      <c r="W22" s="23">
        <v>4.2</v>
      </c>
      <c r="X22" s="30">
        <v>4.1</v>
      </c>
      <c r="Y22" s="30">
        <v>4.1</v>
      </c>
      <c r="Z22" s="31">
        <f t="shared" si="7"/>
        <v>4.1</v>
      </c>
      <c r="AA22" s="24">
        <v>4.5</v>
      </c>
      <c r="AB22" s="24">
        <v>4.7</v>
      </c>
    </row>
    <row r="23" spans="1:28" ht="12.75">
      <c r="A23" s="9" t="s">
        <v>27</v>
      </c>
      <c r="B23" s="25">
        <v>89</v>
      </c>
      <c r="C23" s="26">
        <v>73</v>
      </c>
      <c r="D23" s="26">
        <f t="shared" si="0"/>
        <v>82.02247191011236</v>
      </c>
      <c r="E23" s="26">
        <v>16</v>
      </c>
      <c r="F23" s="26">
        <f t="shared" si="1"/>
        <v>17.97752808988764</v>
      </c>
      <c r="G23" s="26">
        <v>71</v>
      </c>
      <c r="H23" s="26">
        <v>61</v>
      </c>
      <c r="I23" s="26">
        <f t="shared" si="2"/>
        <v>85.91549295774647</v>
      </c>
      <c r="J23" s="26">
        <v>10</v>
      </c>
      <c r="K23" s="26">
        <f t="shared" si="3"/>
        <v>14.08450704225352</v>
      </c>
      <c r="L23" s="26">
        <v>1</v>
      </c>
      <c r="M23" s="26">
        <v>1</v>
      </c>
      <c r="N23" s="26">
        <f t="shared" si="4"/>
        <v>100</v>
      </c>
      <c r="O23" s="141"/>
      <c r="P23" s="141"/>
      <c r="Q23" s="28"/>
      <c r="R23" s="29">
        <v>14</v>
      </c>
      <c r="S23" s="25">
        <f t="shared" si="5"/>
        <v>87.5</v>
      </c>
      <c r="T23" s="27">
        <v>4.7</v>
      </c>
      <c r="U23" s="30">
        <v>4.5</v>
      </c>
      <c r="V23" s="30">
        <f t="shared" si="6"/>
        <v>4.6</v>
      </c>
      <c r="W23" s="23">
        <v>4.3</v>
      </c>
      <c r="X23" s="30">
        <v>4.1</v>
      </c>
      <c r="Y23" s="30">
        <v>4.4</v>
      </c>
      <c r="Z23" s="31">
        <f t="shared" si="7"/>
        <v>4.25</v>
      </c>
      <c r="AA23" s="24">
        <v>4.3</v>
      </c>
      <c r="AB23" s="24">
        <v>4.3</v>
      </c>
    </row>
    <row r="24" spans="1:28" ht="12.75">
      <c r="A24" s="9" t="s">
        <v>46</v>
      </c>
      <c r="B24" s="25">
        <v>18</v>
      </c>
      <c r="C24" s="26">
        <v>15</v>
      </c>
      <c r="D24" s="26">
        <f t="shared" si="0"/>
        <v>83.33333333333333</v>
      </c>
      <c r="E24" s="26">
        <v>3</v>
      </c>
      <c r="F24" s="26">
        <f t="shared" si="1"/>
        <v>16.666666666666664</v>
      </c>
      <c r="G24" s="26">
        <v>17</v>
      </c>
      <c r="H24" s="26">
        <v>15</v>
      </c>
      <c r="I24" s="26">
        <f t="shared" si="2"/>
        <v>88.23529411764707</v>
      </c>
      <c r="J24" s="26">
        <v>2</v>
      </c>
      <c r="K24" s="26">
        <f t="shared" si="3"/>
        <v>11.764705882352942</v>
      </c>
      <c r="L24" s="26">
        <v>1</v>
      </c>
      <c r="M24" s="26">
        <v>1</v>
      </c>
      <c r="N24" s="26">
        <f t="shared" si="4"/>
        <v>100</v>
      </c>
      <c r="O24" s="141"/>
      <c r="P24" s="141"/>
      <c r="Q24" s="28"/>
      <c r="R24" s="29">
        <v>2</v>
      </c>
      <c r="S24" s="25">
        <f t="shared" si="5"/>
        <v>66.66666666666667</v>
      </c>
      <c r="T24" s="27">
        <v>4.6</v>
      </c>
      <c r="U24" s="30">
        <v>4.4</v>
      </c>
      <c r="V24" s="30">
        <f t="shared" si="6"/>
        <v>4.5</v>
      </c>
      <c r="W24" s="23">
        <v>4.4</v>
      </c>
      <c r="X24" s="30">
        <v>4.1</v>
      </c>
      <c r="Y24" s="30">
        <v>3.8</v>
      </c>
      <c r="Z24" s="31">
        <f t="shared" si="7"/>
        <v>3.9499999999999997</v>
      </c>
      <c r="AA24" s="24">
        <v>4.4</v>
      </c>
      <c r="AB24" s="24">
        <v>4.5</v>
      </c>
    </row>
    <row r="25" spans="1:28" ht="12.75">
      <c r="A25" s="9" t="s">
        <v>28</v>
      </c>
      <c r="B25" s="25">
        <v>44</v>
      </c>
      <c r="C25" s="26">
        <v>42</v>
      </c>
      <c r="D25" s="26">
        <f t="shared" si="0"/>
        <v>95.45454545454547</v>
      </c>
      <c r="E25" s="26">
        <v>2</v>
      </c>
      <c r="F25" s="26">
        <f t="shared" si="1"/>
        <v>4.545454545454546</v>
      </c>
      <c r="G25" s="26">
        <v>36</v>
      </c>
      <c r="H25" s="26">
        <v>34</v>
      </c>
      <c r="I25" s="26">
        <f t="shared" si="2"/>
        <v>94.44444444444444</v>
      </c>
      <c r="J25" s="26">
        <v>2</v>
      </c>
      <c r="K25" s="26">
        <f t="shared" si="3"/>
        <v>5.555555555555555</v>
      </c>
      <c r="L25" s="26">
        <v>8</v>
      </c>
      <c r="M25" s="26">
        <v>8</v>
      </c>
      <c r="N25" s="26">
        <f t="shared" si="4"/>
        <v>100</v>
      </c>
      <c r="O25" s="141"/>
      <c r="P25" s="141"/>
      <c r="Q25" s="28"/>
      <c r="R25" s="29">
        <v>2</v>
      </c>
      <c r="S25" s="25">
        <f t="shared" si="5"/>
        <v>100</v>
      </c>
      <c r="T25" s="27">
        <v>4.6</v>
      </c>
      <c r="U25" s="30">
        <v>4.4</v>
      </c>
      <c r="V25" s="30">
        <f t="shared" si="6"/>
        <v>4.5</v>
      </c>
      <c r="W25" s="23">
        <v>4.4</v>
      </c>
      <c r="X25" s="30">
        <v>4.2</v>
      </c>
      <c r="Y25" s="30">
        <v>4.3</v>
      </c>
      <c r="Z25" s="31">
        <f t="shared" si="7"/>
        <v>4.25</v>
      </c>
      <c r="AA25" s="24">
        <v>4.5</v>
      </c>
      <c r="AB25" s="24">
        <v>4.4</v>
      </c>
    </row>
    <row r="26" spans="1:28" ht="12.75">
      <c r="A26" s="9" t="s">
        <v>44</v>
      </c>
      <c r="B26" s="25">
        <v>16</v>
      </c>
      <c r="C26" s="26">
        <v>13</v>
      </c>
      <c r="D26" s="26">
        <f t="shared" si="0"/>
        <v>81.25</v>
      </c>
      <c r="E26" s="26">
        <v>3</v>
      </c>
      <c r="F26" s="26">
        <f t="shared" si="1"/>
        <v>18.75</v>
      </c>
      <c r="G26" s="26">
        <v>15</v>
      </c>
      <c r="H26" s="26">
        <v>12</v>
      </c>
      <c r="I26" s="26">
        <f t="shared" si="2"/>
        <v>80</v>
      </c>
      <c r="J26" s="26">
        <v>3</v>
      </c>
      <c r="K26" s="26">
        <f t="shared" si="3"/>
        <v>20</v>
      </c>
      <c r="L26" s="26">
        <v>1</v>
      </c>
      <c r="M26" s="26">
        <v>1</v>
      </c>
      <c r="N26" s="26">
        <f t="shared" si="4"/>
        <v>100</v>
      </c>
      <c r="O26" s="141"/>
      <c r="P26" s="141"/>
      <c r="Q26" s="28"/>
      <c r="R26" s="29">
        <v>3</v>
      </c>
      <c r="S26" s="25">
        <f t="shared" si="5"/>
        <v>100</v>
      </c>
      <c r="T26" s="27">
        <v>4.5</v>
      </c>
      <c r="U26" s="30">
        <v>4.3</v>
      </c>
      <c r="V26" s="30">
        <f t="shared" si="6"/>
        <v>4.4</v>
      </c>
      <c r="W26" s="23">
        <v>4.2</v>
      </c>
      <c r="X26" s="30">
        <v>4</v>
      </c>
      <c r="Y26" s="30">
        <v>4.3</v>
      </c>
      <c r="Z26" s="31">
        <f t="shared" si="7"/>
        <v>4.15</v>
      </c>
      <c r="AA26" s="24">
        <v>4.7</v>
      </c>
      <c r="AB26" s="24">
        <v>4.4</v>
      </c>
    </row>
    <row r="27" spans="1:28" ht="12.75">
      <c r="A27" s="9" t="s">
        <v>29</v>
      </c>
      <c r="B27" s="25">
        <v>59</v>
      </c>
      <c r="C27" s="26">
        <v>46</v>
      </c>
      <c r="D27" s="26">
        <f t="shared" si="0"/>
        <v>77.96610169491525</v>
      </c>
      <c r="E27" s="26">
        <v>13</v>
      </c>
      <c r="F27" s="26">
        <f t="shared" si="1"/>
        <v>22.033898305084744</v>
      </c>
      <c r="G27" s="26">
        <v>53</v>
      </c>
      <c r="H27" s="26">
        <v>41</v>
      </c>
      <c r="I27" s="26">
        <f t="shared" si="2"/>
        <v>77.35849056603773</v>
      </c>
      <c r="J27" s="26">
        <v>12</v>
      </c>
      <c r="K27" s="26">
        <f t="shared" si="3"/>
        <v>22.641509433962263</v>
      </c>
      <c r="L27" s="26">
        <v>6</v>
      </c>
      <c r="M27" s="26">
        <v>5</v>
      </c>
      <c r="N27" s="26">
        <f t="shared" si="4"/>
        <v>83.33333333333334</v>
      </c>
      <c r="O27" s="26">
        <v>1</v>
      </c>
      <c r="P27" s="26">
        <f>SUM(100/L27)*O27</f>
        <v>16.666666666666668</v>
      </c>
      <c r="Q27" s="28"/>
      <c r="R27" s="29">
        <v>13</v>
      </c>
      <c r="S27" s="25">
        <f t="shared" si="5"/>
        <v>100</v>
      </c>
      <c r="T27" s="27">
        <v>4.8</v>
      </c>
      <c r="U27" s="30">
        <v>4.4</v>
      </c>
      <c r="V27" s="30">
        <f t="shared" si="6"/>
        <v>4.6</v>
      </c>
      <c r="W27" s="23">
        <v>4.3</v>
      </c>
      <c r="X27" s="30">
        <v>4.4</v>
      </c>
      <c r="Y27" s="30">
        <v>4.4</v>
      </c>
      <c r="Z27" s="31">
        <f t="shared" si="7"/>
        <v>4.4</v>
      </c>
      <c r="AA27" s="24">
        <v>4.8</v>
      </c>
      <c r="AB27" s="24">
        <v>4.5</v>
      </c>
    </row>
    <row r="28" spans="1:28" ht="12.75">
      <c r="A28" s="9" t="s">
        <v>30</v>
      </c>
      <c r="B28" s="25">
        <v>72</v>
      </c>
      <c r="C28" s="26">
        <v>59</v>
      </c>
      <c r="D28" s="26">
        <f t="shared" si="0"/>
        <v>81.94444444444444</v>
      </c>
      <c r="E28" s="26">
        <v>13</v>
      </c>
      <c r="F28" s="26">
        <f t="shared" si="1"/>
        <v>18.055555555555554</v>
      </c>
      <c r="G28" s="26">
        <v>66</v>
      </c>
      <c r="H28" s="26">
        <v>53</v>
      </c>
      <c r="I28" s="26">
        <f t="shared" si="2"/>
        <v>80.3030303030303</v>
      </c>
      <c r="J28" s="26">
        <v>13</v>
      </c>
      <c r="K28" s="26">
        <f t="shared" si="3"/>
        <v>19.696969696969695</v>
      </c>
      <c r="L28" s="26">
        <v>6</v>
      </c>
      <c r="M28" s="26">
        <v>6</v>
      </c>
      <c r="N28" s="26">
        <f t="shared" si="4"/>
        <v>100</v>
      </c>
      <c r="O28" s="141"/>
      <c r="P28" s="141"/>
      <c r="Q28" s="28"/>
      <c r="R28" s="29">
        <v>13</v>
      </c>
      <c r="S28" s="25">
        <f t="shared" si="5"/>
        <v>100</v>
      </c>
      <c r="T28" s="27">
        <v>4.6</v>
      </c>
      <c r="U28" s="30">
        <v>4.4</v>
      </c>
      <c r="V28" s="30">
        <f t="shared" si="6"/>
        <v>4.5</v>
      </c>
      <c r="W28" s="23">
        <v>4.2</v>
      </c>
      <c r="X28" s="30">
        <v>4.4</v>
      </c>
      <c r="Y28" s="30">
        <v>4.4</v>
      </c>
      <c r="Z28" s="31">
        <f t="shared" si="7"/>
        <v>4.4</v>
      </c>
      <c r="AA28" s="24">
        <v>4.5</v>
      </c>
      <c r="AB28" s="24">
        <v>4.6</v>
      </c>
    </row>
    <row r="29" spans="1:28" ht="12.75">
      <c r="A29" s="9" t="s">
        <v>48</v>
      </c>
      <c r="B29" s="25">
        <v>9</v>
      </c>
      <c r="C29" s="26">
        <v>9</v>
      </c>
      <c r="D29" s="26">
        <f t="shared" si="0"/>
        <v>100</v>
      </c>
      <c r="E29" s="141"/>
      <c r="F29" s="141"/>
      <c r="G29" s="26">
        <v>9</v>
      </c>
      <c r="H29" s="26">
        <v>9</v>
      </c>
      <c r="I29" s="26">
        <f t="shared" si="2"/>
        <v>100</v>
      </c>
      <c r="J29" s="141"/>
      <c r="K29" s="141"/>
      <c r="L29" s="141"/>
      <c r="M29" s="141"/>
      <c r="N29" s="141"/>
      <c r="O29" s="141"/>
      <c r="P29" s="141"/>
      <c r="Q29" s="28"/>
      <c r="R29" s="142"/>
      <c r="S29" s="141"/>
      <c r="T29" s="27">
        <v>4.7</v>
      </c>
      <c r="U29" s="30">
        <v>4.6</v>
      </c>
      <c r="V29" s="30">
        <f t="shared" si="6"/>
        <v>4.65</v>
      </c>
      <c r="W29" s="23">
        <v>4.6</v>
      </c>
      <c r="X29" s="30">
        <v>4.6</v>
      </c>
      <c r="Y29" s="30">
        <v>4.7</v>
      </c>
      <c r="Z29" s="31">
        <f t="shared" si="7"/>
        <v>4.65</v>
      </c>
      <c r="AA29" s="24">
        <v>4.7</v>
      </c>
      <c r="AB29" s="24">
        <v>4.5</v>
      </c>
    </row>
    <row r="30" spans="1:28" ht="12.75">
      <c r="A30" s="9" t="s">
        <v>31</v>
      </c>
      <c r="B30" s="25">
        <v>103</v>
      </c>
      <c r="C30" s="26">
        <v>97</v>
      </c>
      <c r="D30" s="26">
        <f t="shared" si="0"/>
        <v>94.1747572815534</v>
      </c>
      <c r="E30" s="26">
        <v>6</v>
      </c>
      <c r="F30" s="26">
        <f t="shared" si="1"/>
        <v>5.825242718446602</v>
      </c>
      <c r="G30" s="26">
        <v>91</v>
      </c>
      <c r="H30" s="26">
        <v>86</v>
      </c>
      <c r="I30" s="26">
        <f t="shared" si="2"/>
        <v>94.50549450549451</v>
      </c>
      <c r="J30" s="26">
        <v>5</v>
      </c>
      <c r="K30" s="26">
        <f t="shared" si="3"/>
        <v>5.4945054945054945</v>
      </c>
      <c r="L30" s="26">
        <v>12</v>
      </c>
      <c r="M30" s="26">
        <v>11</v>
      </c>
      <c r="N30" s="26">
        <f t="shared" si="4"/>
        <v>91.66666666666667</v>
      </c>
      <c r="O30" s="26">
        <v>1</v>
      </c>
      <c r="P30" s="26">
        <f>SUM(100/L30)*O30</f>
        <v>8.333333333333334</v>
      </c>
      <c r="Q30" s="28"/>
      <c r="R30" s="29">
        <v>6</v>
      </c>
      <c r="S30" s="25">
        <f t="shared" si="5"/>
        <v>100</v>
      </c>
      <c r="T30" s="27">
        <v>4.8</v>
      </c>
      <c r="U30" s="30">
        <v>4.6</v>
      </c>
      <c r="V30" s="30">
        <f t="shared" si="6"/>
        <v>4.699999999999999</v>
      </c>
      <c r="W30" s="23">
        <v>4.4</v>
      </c>
      <c r="X30" s="30">
        <v>4.2</v>
      </c>
      <c r="Y30" s="30">
        <v>4.1</v>
      </c>
      <c r="Z30" s="31">
        <f t="shared" si="7"/>
        <v>4.15</v>
      </c>
      <c r="AA30" s="24">
        <v>4.7</v>
      </c>
      <c r="AB30" s="24">
        <v>4.5</v>
      </c>
    </row>
    <row r="31" spans="1:28" ht="12.75">
      <c r="A31" s="9" t="s">
        <v>32</v>
      </c>
      <c r="B31" s="25">
        <v>70</v>
      </c>
      <c r="C31" s="26">
        <v>63</v>
      </c>
      <c r="D31" s="26">
        <f t="shared" si="0"/>
        <v>90</v>
      </c>
      <c r="E31" s="26">
        <v>7</v>
      </c>
      <c r="F31" s="26">
        <f t="shared" si="1"/>
        <v>10</v>
      </c>
      <c r="G31" s="26">
        <v>61</v>
      </c>
      <c r="H31" s="26">
        <v>54</v>
      </c>
      <c r="I31" s="26">
        <f t="shared" si="2"/>
        <v>88.52459016393443</v>
      </c>
      <c r="J31" s="26">
        <v>7</v>
      </c>
      <c r="K31" s="26">
        <f t="shared" si="3"/>
        <v>11.475409836065573</v>
      </c>
      <c r="L31" s="26">
        <v>8</v>
      </c>
      <c r="M31" s="26">
        <v>8</v>
      </c>
      <c r="N31" s="26">
        <f t="shared" si="4"/>
        <v>100</v>
      </c>
      <c r="O31" s="141"/>
      <c r="P31" s="141"/>
      <c r="Q31" s="28"/>
      <c r="R31" s="29">
        <v>6</v>
      </c>
      <c r="S31" s="25">
        <f t="shared" si="5"/>
        <v>85.71428571428572</v>
      </c>
      <c r="T31" s="27">
        <v>4.3</v>
      </c>
      <c r="U31" s="30">
        <v>4.3</v>
      </c>
      <c r="V31" s="30">
        <f t="shared" si="6"/>
        <v>4.3</v>
      </c>
      <c r="W31" s="23">
        <v>4.5</v>
      </c>
      <c r="X31" s="30">
        <v>4.3</v>
      </c>
      <c r="Y31" s="30">
        <v>4.3</v>
      </c>
      <c r="Z31" s="31">
        <f t="shared" si="7"/>
        <v>4.3</v>
      </c>
      <c r="AA31" s="24">
        <v>4.4</v>
      </c>
      <c r="AB31" s="24">
        <v>4.5</v>
      </c>
    </row>
    <row r="32" spans="1:28" ht="12.75">
      <c r="A32" s="9" t="s">
        <v>33</v>
      </c>
      <c r="B32" s="25">
        <v>12</v>
      </c>
      <c r="C32" s="26">
        <v>12</v>
      </c>
      <c r="D32" s="26">
        <f t="shared" si="0"/>
        <v>100</v>
      </c>
      <c r="E32" s="141"/>
      <c r="F32" s="141"/>
      <c r="G32" s="26">
        <v>11</v>
      </c>
      <c r="H32" s="26">
        <v>11</v>
      </c>
      <c r="I32" s="26">
        <f t="shared" si="2"/>
        <v>100.00000000000001</v>
      </c>
      <c r="J32" s="141"/>
      <c r="K32" s="141"/>
      <c r="L32" s="26">
        <v>1</v>
      </c>
      <c r="M32" s="26">
        <v>1</v>
      </c>
      <c r="N32" s="26">
        <f t="shared" si="4"/>
        <v>100</v>
      </c>
      <c r="O32" s="141"/>
      <c r="P32" s="141"/>
      <c r="Q32" s="28"/>
      <c r="R32" s="142"/>
      <c r="S32" s="141"/>
      <c r="T32" s="27">
        <v>4.2</v>
      </c>
      <c r="U32" s="30">
        <v>4.5</v>
      </c>
      <c r="V32" s="30">
        <f t="shared" si="6"/>
        <v>4.35</v>
      </c>
      <c r="W32" s="23">
        <v>4.3</v>
      </c>
      <c r="X32" s="30">
        <v>4.3</v>
      </c>
      <c r="Y32" s="30">
        <v>4.3</v>
      </c>
      <c r="Z32" s="31">
        <f t="shared" si="7"/>
        <v>4.3</v>
      </c>
      <c r="AA32" s="24">
        <v>4.4</v>
      </c>
      <c r="AB32" s="24">
        <v>4.3</v>
      </c>
    </row>
    <row r="33" spans="1:29" ht="12.75">
      <c r="A33" s="9" t="s">
        <v>34</v>
      </c>
      <c r="B33" s="25">
        <v>178</v>
      </c>
      <c r="C33" s="26">
        <v>145</v>
      </c>
      <c r="D33" s="26">
        <f t="shared" si="0"/>
        <v>81.46067415730337</v>
      </c>
      <c r="E33" s="26">
        <v>33</v>
      </c>
      <c r="F33" s="26">
        <f t="shared" si="1"/>
        <v>18.53932584269663</v>
      </c>
      <c r="G33" s="26">
        <v>153</v>
      </c>
      <c r="H33" s="26">
        <v>129</v>
      </c>
      <c r="I33" s="26">
        <f t="shared" si="2"/>
        <v>84.31372549019608</v>
      </c>
      <c r="J33" s="26">
        <v>24</v>
      </c>
      <c r="K33" s="26">
        <f t="shared" si="3"/>
        <v>15.686274509803923</v>
      </c>
      <c r="L33" s="26">
        <v>25</v>
      </c>
      <c r="M33" s="26">
        <v>16</v>
      </c>
      <c r="N33" s="26">
        <f t="shared" si="4"/>
        <v>64</v>
      </c>
      <c r="O33" s="26">
        <v>9</v>
      </c>
      <c r="P33" s="26">
        <f>SUM(100/L33)*O33</f>
        <v>36</v>
      </c>
      <c r="Q33" s="28"/>
      <c r="R33" s="29">
        <v>23</v>
      </c>
      <c r="S33" s="25">
        <f t="shared" si="5"/>
        <v>69.6969696969697</v>
      </c>
      <c r="T33" s="27">
        <v>4.8</v>
      </c>
      <c r="U33" s="30">
        <v>4.3</v>
      </c>
      <c r="V33" s="30">
        <f t="shared" si="6"/>
        <v>4.55</v>
      </c>
      <c r="W33" s="23">
        <v>4.4</v>
      </c>
      <c r="X33" s="30">
        <v>4.7</v>
      </c>
      <c r="Y33" s="30">
        <v>4.2</v>
      </c>
      <c r="Z33" s="31">
        <f t="shared" si="7"/>
        <v>4.45</v>
      </c>
      <c r="AA33" s="24">
        <v>4.5</v>
      </c>
      <c r="AB33" s="24">
        <v>4.5</v>
      </c>
      <c r="AC33" s="130"/>
    </row>
    <row r="34" spans="1:28" ht="12.75">
      <c r="A34" s="9" t="s">
        <v>35</v>
      </c>
      <c r="B34" s="25">
        <v>61</v>
      </c>
      <c r="C34" s="26">
        <v>60</v>
      </c>
      <c r="D34" s="26">
        <f t="shared" si="0"/>
        <v>98.36065573770492</v>
      </c>
      <c r="E34" s="26">
        <v>1</v>
      </c>
      <c r="F34" s="26">
        <f t="shared" si="1"/>
        <v>1.639344262295082</v>
      </c>
      <c r="G34" s="26">
        <v>57</v>
      </c>
      <c r="H34" s="26">
        <v>56</v>
      </c>
      <c r="I34" s="26">
        <f t="shared" si="2"/>
        <v>98.24561403508771</v>
      </c>
      <c r="J34" s="26">
        <v>1</v>
      </c>
      <c r="K34" s="26">
        <f>SUM(100/G34)*J34</f>
        <v>1.7543859649122806</v>
      </c>
      <c r="L34" s="26">
        <v>4</v>
      </c>
      <c r="M34" s="26">
        <v>4</v>
      </c>
      <c r="N34" s="26">
        <f t="shared" si="4"/>
        <v>100</v>
      </c>
      <c r="O34" s="141"/>
      <c r="P34" s="141"/>
      <c r="Q34" s="28"/>
      <c r="R34" s="29">
        <v>1</v>
      </c>
      <c r="S34" s="25">
        <f t="shared" si="5"/>
        <v>100</v>
      </c>
      <c r="T34" s="27">
        <v>4.6</v>
      </c>
      <c r="U34" s="30">
        <v>4.6</v>
      </c>
      <c r="V34" s="30">
        <f t="shared" si="6"/>
        <v>4.6</v>
      </c>
      <c r="W34" s="23">
        <v>4.5</v>
      </c>
      <c r="X34" s="30">
        <v>4.4</v>
      </c>
      <c r="Y34" s="30">
        <v>4.6</v>
      </c>
      <c r="Z34" s="31">
        <f t="shared" si="7"/>
        <v>4.5</v>
      </c>
      <c r="AA34" s="144">
        <v>4.6</v>
      </c>
      <c r="AB34" s="24">
        <v>4.4</v>
      </c>
    </row>
    <row r="35" spans="1:26" ht="12.75">
      <c r="A35" s="14" t="s">
        <v>36</v>
      </c>
      <c r="B35" s="15">
        <f>SUM(B8:B34)</f>
        <v>1227</v>
      </c>
      <c r="C35" s="15">
        <f>SUM(C8:C34)</f>
        <v>1074</v>
      </c>
      <c r="D35" s="34">
        <f>(100/B35)*C35</f>
        <v>87.53056234718827</v>
      </c>
      <c r="E35" s="15">
        <f>SUM(E8:E34)</f>
        <v>153</v>
      </c>
      <c r="F35" s="34">
        <f>(100/B35)*E35</f>
        <v>12.469437652811736</v>
      </c>
      <c r="G35" s="15">
        <f>SUM(G8:G34)</f>
        <v>1096</v>
      </c>
      <c r="H35" s="15">
        <f>SUM(H8:H34)</f>
        <v>965</v>
      </c>
      <c r="I35" s="34">
        <f>(100/G35)*H35</f>
        <v>88.04744525547446</v>
      </c>
      <c r="J35" s="15">
        <f>SUM(J8:J34)</f>
        <v>131</v>
      </c>
      <c r="K35" s="34">
        <f>(100/G35)*J35</f>
        <v>11.952554744525548</v>
      </c>
      <c r="L35" s="15">
        <f>SUM(L8:L34)</f>
        <v>113</v>
      </c>
      <c r="M35" s="15">
        <f>SUM(M8:M34)</f>
        <v>98</v>
      </c>
      <c r="N35" s="34">
        <f>(100/L35)*M35</f>
        <v>86.72566371681417</v>
      </c>
      <c r="O35" s="15">
        <f>SUM(O8:O34)</f>
        <v>15</v>
      </c>
      <c r="P35" s="34">
        <f>(100/L35)*O35</f>
        <v>13.274336283185841</v>
      </c>
      <c r="Q35" s="10"/>
      <c r="R35" s="15">
        <f>SUM(R8:R34)</f>
        <v>134</v>
      </c>
      <c r="S35" s="121">
        <f>(100/E35)*R35</f>
        <v>87.58169934640523</v>
      </c>
      <c r="T35" s="21">
        <f aca="true" t="shared" si="8" ref="T35:Y35">AVERAGE(T8:T34)</f>
        <v>4.6499999999999995</v>
      </c>
      <c r="U35" s="21">
        <f t="shared" si="8"/>
        <v>4.426923076923076</v>
      </c>
      <c r="V35" s="21">
        <f>AVERAGE(T35:U35)</f>
        <v>4.538461538461538</v>
      </c>
      <c r="W35" s="21">
        <f t="shared" si="8"/>
        <v>4.411538461538462</v>
      </c>
      <c r="X35" s="21">
        <f t="shared" si="8"/>
        <v>4.246153846153847</v>
      </c>
      <c r="Y35" s="21">
        <f t="shared" si="8"/>
        <v>4.273076923076923</v>
      </c>
      <c r="Z35" s="143">
        <f t="shared" si="7"/>
        <v>4.259615384615385</v>
      </c>
    </row>
  </sheetData>
  <sheetProtection password="C0EB" sheet="1"/>
  <printOptions/>
  <pageMargins left="0.31496062992125984" right="0.31496062992125984" top="0.5511811023622047" bottom="0.1968503937007874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="150" zoomScaleNormal="150" zoomScalePageLayoutView="0" workbookViewId="0" topLeftCell="A1">
      <pane ySplit="7" topLeftCell="A8" activePane="bottomLeft" state="frozen"/>
      <selection pane="topLeft" activeCell="B33" sqref="B33"/>
      <selection pane="bottomLeft" activeCell="B19" sqref="A8:B19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28125" style="0" customWidth="1"/>
    <col min="5" max="5" width="4.7109375" style="0" customWidth="1"/>
    <col min="6" max="6" width="5.28125" style="0" customWidth="1"/>
    <col min="7" max="8" width="4.7109375" style="0" customWidth="1"/>
    <col min="9" max="9" width="5.00390625" style="0" customWidth="1"/>
    <col min="10" max="12" width="4.7109375" style="0" customWidth="1"/>
    <col min="13" max="13" width="4.140625" style="0" customWidth="1"/>
    <col min="14" max="14" width="5.28125" style="0" customWidth="1"/>
    <col min="15" max="15" width="3.7109375" style="0" customWidth="1"/>
    <col min="16" max="16" width="4.00390625" style="0" customWidth="1"/>
    <col min="17" max="17" width="4.7109375" style="0" customWidth="1"/>
    <col min="18" max="18" width="4.28125" style="0" customWidth="1"/>
    <col min="19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81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76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82</v>
      </c>
      <c r="W7" s="17" t="s">
        <v>15</v>
      </c>
      <c r="X7" s="18" t="s">
        <v>38</v>
      </c>
      <c r="Y7" s="18" t="s">
        <v>16</v>
      </c>
      <c r="Z7" s="17" t="s">
        <v>17</v>
      </c>
      <c r="AA7" s="139" t="s">
        <v>41</v>
      </c>
      <c r="AB7" s="139" t="s">
        <v>42</v>
      </c>
    </row>
    <row r="8" spans="1:28" ht="12.75">
      <c r="A8" s="9" t="s">
        <v>18</v>
      </c>
      <c r="B8" s="25">
        <v>21</v>
      </c>
      <c r="C8" s="26">
        <v>16</v>
      </c>
      <c r="D8" s="26">
        <f>SUM(100/B8)*C8</f>
        <v>76.19047619047619</v>
      </c>
      <c r="E8" s="26">
        <v>5</v>
      </c>
      <c r="F8" s="26">
        <f>SUM(100/B8)*E8</f>
        <v>23.80952380952381</v>
      </c>
      <c r="G8" s="26">
        <v>21</v>
      </c>
      <c r="H8" s="26">
        <v>16</v>
      </c>
      <c r="I8" s="26">
        <f>SUM(100/G8)*H8</f>
        <v>76.19047619047619</v>
      </c>
      <c r="J8" s="26">
        <v>5</v>
      </c>
      <c r="K8" s="26">
        <f>SUM(100/G8)*J8</f>
        <v>23.80952380952381</v>
      </c>
      <c r="L8" s="141"/>
      <c r="M8" s="141"/>
      <c r="N8" s="141"/>
      <c r="O8" s="141"/>
      <c r="P8" s="141"/>
      <c r="Q8" s="28"/>
      <c r="R8" s="25">
        <v>5</v>
      </c>
      <c r="S8" s="25">
        <f>(100/E8)*R8</f>
        <v>100</v>
      </c>
      <c r="T8" s="27">
        <v>4.9</v>
      </c>
      <c r="U8" s="30">
        <v>4.3</v>
      </c>
      <c r="V8" s="30">
        <f>AVERAGE(T8:U8)</f>
        <v>4.6</v>
      </c>
      <c r="W8" s="23">
        <v>4.3</v>
      </c>
      <c r="X8" s="30">
        <v>3.8</v>
      </c>
      <c r="Y8" s="30">
        <v>4.1</v>
      </c>
      <c r="Z8" s="31">
        <f>AVERAGE(X8:Y8)</f>
        <v>3.9499999999999997</v>
      </c>
      <c r="AA8" s="23">
        <v>4.8</v>
      </c>
      <c r="AB8" s="23">
        <v>4.3</v>
      </c>
    </row>
    <row r="9" spans="1:28" ht="12.75">
      <c r="A9" s="9" t="s">
        <v>19</v>
      </c>
      <c r="B9" s="25">
        <v>14</v>
      </c>
      <c r="C9" s="26">
        <v>13</v>
      </c>
      <c r="D9" s="26">
        <f aca="true" t="shared" si="0" ref="D9:D19">SUM(100/B9)*C9</f>
        <v>92.85714285714286</v>
      </c>
      <c r="E9" s="26">
        <v>1</v>
      </c>
      <c r="F9" s="26">
        <f aca="true" t="shared" si="1" ref="F9:F18">SUM(100/B9)*E9</f>
        <v>7.142857142857143</v>
      </c>
      <c r="G9" s="26">
        <v>14</v>
      </c>
      <c r="H9" s="26">
        <v>13</v>
      </c>
      <c r="I9" s="26">
        <f aca="true" t="shared" si="2" ref="I9:I19">SUM(100/G9)*H9</f>
        <v>92.85714285714286</v>
      </c>
      <c r="J9" s="26">
        <v>1</v>
      </c>
      <c r="K9" s="26">
        <f aca="true" t="shared" si="3" ref="K9:K18">SUM(100/G9)*J9</f>
        <v>7.142857142857143</v>
      </c>
      <c r="L9" s="141"/>
      <c r="M9" s="141"/>
      <c r="N9" s="141"/>
      <c r="O9" s="141"/>
      <c r="P9" s="141"/>
      <c r="Q9" s="28"/>
      <c r="R9" s="25">
        <v>1</v>
      </c>
      <c r="S9" s="25">
        <f aca="true" t="shared" si="4" ref="S9:S18">(100/E9)*R9</f>
        <v>100</v>
      </c>
      <c r="T9" s="27">
        <v>5</v>
      </c>
      <c r="U9" s="30">
        <v>4.5</v>
      </c>
      <c r="V9" s="30">
        <f aca="true" t="shared" si="5" ref="V9:V19">AVERAGE(T9:U9)</f>
        <v>4.75</v>
      </c>
      <c r="W9" s="23">
        <v>4.7</v>
      </c>
      <c r="X9" s="30">
        <v>4.8</v>
      </c>
      <c r="Y9" s="30">
        <v>4.6</v>
      </c>
      <c r="Z9" s="31">
        <f aca="true" t="shared" si="6" ref="Z9:Z19">AVERAGE(X9:Y9)</f>
        <v>4.699999999999999</v>
      </c>
      <c r="AA9" s="23">
        <v>4.9</v>
      </c>
      <c r="AB9" s="23">
        <v>4.6</v>
      </c>
    </row>
    <row r="10" spans="1:28" ht="12.75">
      <c r="A10" s="13" t="s">
        <v>23</v>
      </c>
      <c r="B10" s="25">
        <v>1</v>
      </c>
      <c r="C10" s="26">
        <v>1</v>
      </c>
      <c r="D10" s="26">
        <f t="shared" si="0"/>
        <v>100</v>
      </c>
      <c r="E10" s="141"/>
      <c r="F10" s="141"/>
      <c r="G10" s="26">
        <v>1</v>
      </c>
      <c r="H10" s="26">
        <v>1</v>
      </c>
      <c r="I10" s="26">
        <f t="shared" si="2"/>
        <v>100</v>
      </c>
      <c r="J10" s="141"/>
      <c r="K10" s="141"/>
      <c r="L10" s="141"/>
      <c r="M10" s="141"/>
      <c r="N10" s="141"/>
      <c r="O10" s="141"/>
      <c r="P10" s="141"/>
      <c r="Q10" s="28"/>
      <c r="R10" s="141"/>
      <c r="S10" s="141"/>
      <c r="T10" s="27">
        <v>4.5</v>
      </c>
      <c r="U10" s="30">
        <v>4.5</v>
      </c>
      <c r="V10" s="30">
        <f t="shared" si="5"/>
        <v>4.5</v>
      </c>
      <c r="W10" s="23">
        <v>4.2</v>
      </c>
      <c r="X10" s="30">
        <v>4.2</v>
      </c>
      <c r="Y10" s="30">
        <v>4.2</v>
      </c>
      <c r="Z10" s="31">
        <f t="shared" si="6"/>
        <v>4.2</v>
      </c>
      <c r="AA10" s="23">
        <v>4.8</v>
      </c>
      <c r="AB10" s="23">
        <v>4.9</v>
      </c>
    </row>
    <row r="11" spans="1:28" ht="12.75">
      <c r="A11" s="13" t="s">
        <v>24</v>
      </c>
      <c r="B11" s="25">
        <v>4</v>
      </c>
      <c r="C11" s="26">
        <v>4</v>
      </c>
      <c r="D11" s="26">
        <f t="shared" si="0"/>
        <v>100</v>
      </c>
      <c r="E11" s="141"/>
      <c r="F11" s="141"/>
      <c r="G11" s="26">
        <v>4</v>
      </c>
      <c r="H11" s="26">
        <v>4</v>
      </c>
      <c r="I11" s="26">
        <f t="shared" si="2"/>
        <v>100</v>
      </c>
      <c r="J11" s="141"/>
      <c r="K11" s="141"/>
      <c r="L11" s="141"/>
      <c r="M11" s="141"/>
      <c r="N11" s="141"/>
      <c r="O11" s="141"/>
      <c r="P11" s="141"/>
      <c r="Q11" s="28"/>
      <c r="R11" s="141"/>
      <c r="S11" s="141"/>
      <c r="T11" s="27">
        <v>5</v>
      </c>
      <c r="U11" s="30">
        <v>4.3</v>
      </c>
      <c r="V11" s="30">
        <f t="shared" si="5"/>
        <v>4.65</v>
      </c>
      <c r="W11" s="23">
        <v>4.9</v>
      </c>
      <c r="X11" s="30">
        <v>4.5</v>
      </c>
      <c r="Y11" s="30">
        <v>3.8</v>
      </c>
      <c r="Z11" s="31">
        <f t="shared" si="6"/>
        <v>4.15</v>
      </c>
      <c r="AA11" s="23">
        <v>5.3</v>
      </c>
      <c r="AB11" s="23">
        <v>5</v>
      </c>
    </row>
    <row r="12" spans="1:28" ht="12.75">
      <c r="A12" s="9" t="s">
        <v>26</v>
      </c>
      <c r="B12" s="25">
        <v>3</v>
      </c>
      <c r="C12" s="26">
        <v>3</v>
      </c>
      <c r="D12" s="26">
        <f t="shared" si="0"/>
        <v>100</v>
      </c>
      <c r="E12" s="141"/>
      <c r="F12" s="141"/>
      <c r="G12" s="26">
        <v>3</v>
      </c>
      <c r="H12" s="26">
        <v>3</v>
      </c>
      <c r="I12" s="26">
        <f t="shared" si="2"/>
        <v>100</v>
      </c>
      <c r="J12" s="141"/>
      <c r="K12" s="141"/>
      <c r="L12" s="141"/>
      <c r="M12" s="141"/>
      <c r="N12" s="141"/>
      <c r="O12" s="141"/>
      <c r="P12" s="141"/>
      <c r="Q12" s="28"/>
      <c r="R12" s="141"/>
      <c r="S12" s="141"/>
      <c r="T12" s="27">
        <v>4.7</v>
      </c>
      <c r="U12" s="30">
        <v>4.7</v>
      </c>
      <c r="V12" s="30">
        <f t="shared" si="5"/>
        <v>4.7</v>
      </c>
      <c r="W12" s="23">
        <v>4.5</v>
      </c>
      <c r="X12" s="30">
        <v>4.2</v>
      </c>
      <c r="Y12" s="30">
        <v>3.5</v>
      </c>
      <c r="Z12" s="31">
        <f t="shared" si="6"/>
        <v>3.85</v>
      </c>
      <c r="AA12" s="23">
        <v>4.8</v>
      </c>
      <c r="AB12" s="23">
        <v>4.7</v>
      </c>
    </row>
    <row r="13" spans="1:28" ht="12.75">
      <c r="A13" s="9" t="s">
        <v>27</v>
      </c>
      <c r="B13" s="25">
        <v>9</v>
      </c>
      <c r="C13" s="26">
        <v>8</v>
      </c>
      <c r="D13" s="26">
        <f t="shared" si="0"/>
        <v>88.88888888888889</v>
      </c>
      <c r="E13" s="26">
        <v>1</v>
      </c>
      <c r="F13" s="26">
        <f t="shared" si="1"/>
        <v>11.11111111111111</v>
      </c>
      <c r="G13" s="26">
        <v>8</v>
      </c>
      <c r="H13" s="26">
        <v>7</v>
      </c>
      <c r="I13" s="26">
        <f t="shared" si="2"/>
        <v>87.5</v>
      </c>
      <c r="J13" s="26">
        <v>1</v>
      </c>
      <c r="K13" s="26">
        <f t="shared" si="3"/>
        <v>12.5</v>
      </c>
      <c r="L13" s="26">
        <v>1</v>
      </c>
      <c r="M13" s="26">
        <v>1</v>
      </c>
      <c r="N13" s="26">
        <f>SUM(100/L13)*M13</f>
        <v>100</v>
      </c>
      <c r="O13" s="141"/>
      <c r="P13" s="141"/>
      <c r="Q13" s="28"/>
      <c r="R13" s="25">
        <v>1</v>
      </c>
      <c r="S13" s="25">
        <f t="shared" si="4"/>
        <v>100</v>
      </c>
      <c r="T13" s="27">
        <v>4.7</v>
      </c>
      <c r="U13" s="30">
        <v>4.8</v>
      </c>
      <c r="V13" s="30">
        <f t="shared" si="5"/>
        <v>4.75</v>
      </c>
      <c r="W13" s="23">
        <v>4.3</v>
      </c>
      <c r="X13" s="30">
        <v>4.1</v>
      </c>
      <c r="Y13" s="30">
        <v>4.5</v>
      </c>
      <c r="Z13" s="31">
        <f t="shared" si="6"/>
        <v>4.3</v>
      </c>
      <c r="AA13" s="23">
        <v>5</v>
      </c>
      <c r="AB13" s="23">
        <v>4.9</v>
      </c>
    </row>
    <row r="14" spans="1:28" ht="12.75">
      <c r="A14" s="9" t="s">
        <v>44</v>
      </c>
      <c r="B14" s="25">
        <v>1</v>
      </c>
      <c r="C14" s="26">
        <v>1</v>
      </c>
      <c r="D14" s="26">
        <f t="shared" si="0"/>
        <v>100</v>
      </c>
      <c r="E14" s="141"/>
      <c r="F14" s="141"/>
      <c r="G14" s="26">
        <v>1</v>
      </c>
      <c r="H14" s="26">
        <v>1</v>
      </c>
      <c r="I14" s="26">
        <f t="shared" si="2"/>
        <v>100</v>
      </c>
      <c r="J14" s="141"/>
      <c r="K14" s="141"/>
      <c r="L14" s="141"/>
      <c r="M14" s="141"/>
      <c r="N14" s="141"/>
      <c r="O14" s="141"/>
      <c r="P14" s="141"/>
      <c r="Q14" s="28"/>
      <c r="R14" s="141"/>
      <c r="S14" s="141"/>
      <c r="T14" s="27">
        <v>4.5</v>
      </c>
      <c r="U14" s="30">
        <v>4</v>
      </c>
      <c r="V14" s="30">
        <f t="shared" si="5"/>
        <v>4.25</v>
      </c>
      <c r="W14" s="23">
        <v>4.7</v>
      </c>
      <c r="X14" s="30">
        <v>4.5</v>
      </c>
      <c r="Y14" s="30">
        <v>4.5</v>
      </c>
      <c r="Z14" s="31">
        <f t="shared" si="6"/>
        <v>4.5</v>
      </c>
      <c r="AA14" s="23">
        <v>5</v>
      </c>
      <c r="AB14" s="23">
        <v>4.5</v>
      </c>
    </row>
    <row r="15" spans="1:28" ht="12.75">
      <c r="A15" s="9" t="s">
        <v>30</v>
      </c>
      <c r="B15" s="25">
        <v>6</v>
      </c>
      <c r="C15" s="26">
        <v>3</v>
      </c>
      <c r="D15" s="26">
        <f t="shared" si="0"/>
        <v>50</v>
      </c>
      <c r="E15" s="26">
        <v>3</v>
      </c>
      <c r="F15" s="26">
        <f t="shared" si="1"/>
        <v>50</v>
      </c>
      <c r="G15" s="26">
        <v>6</v>
      </c>
      <c r="H15" s="26">
        <v>3</v>
      </c>
      <c r="I15" s="26">
        <f t="shared" si="2"/>
        <v>50</v>
      </c>
      <c r="J15" s="26">
        <v>3</v>
      </c>
      <c r="K15" s="26">
        <f t="shared" si="3"/>
        <v>50</v>
      </c>
      <c r="L15" s="141"/>
      <c r="M15" s="141"/>
      <c r="N15" s="141"/>
      <c r="O15" s="141"/>
      <c r="P15" s="141"/>
      <c r="Q15" s="28"/>
      <c r="R15" s="25">
        <v>3</v>
      </c>
      <c r="S15" s="25">
        <f t="shared" si="4"/>
        <v>100</v>
      </c>
      <c r="T15" s="27">
        <v>4.4</v>
      </c>
      <c r="U15" s="30">
        <v>3.9</v>
      </c>
      <c r="V15" s="30">
        <f t="shared" si="5"/>
        <v>4.15</v>
      </c>
      <c r="W15" s="23">
        <v>3.8</v>
      </c>
      <c r="X15" s="30">
        <v>4.2</v>
      </c>
      <c r="Y15" s="30">
        <v>4.3</v>
      </c>
      <c r="Z15" s="31">
        <f t="shared" si="6"/>
        <v>4.25</v>
      </c>
      <c r="AA15" s="23">
        <v>4.4</v>
      </c>
      <c r="AB15" s="23">
        <v>4.2</v>
      </c>
    </row>
    <row r="16" spans="1:28" ht="12.75">
      <c r="A16" s="9" t="s">
        <v>31</v>
      </c>
      <c r="B16" s="25">
        <v>14</v>
      </c>
      <c r="C16" s="26">
        <v>13</v>
      </c>
      <c r="D16" s="26">
        <f t="shared" si="0"/>
        <v>92.85714285714286</v>
      </c>
      <c r="E16" s="26">
        <v>1</v>
      </c>
      <c r="F16" s="26">
        <f t="shared" si="1"/>
        <v>7.142857142857143</v>
      </c>
      <c r="G16" s="26">
        <v>13</v>
      </c>
      <c r="H16" s="26">
        <v>13</v>
      </c>
      <c r="I16" s="26">
        <f t="shared" si="2"/>
        <v>100</v>
      </c>
      <c r="J16" s="141"/>
      <c r="K16" s="141"/>
      <c r="L16" s="26">
        <v>1</v>
      </c>
      <c r="M16" s="26"/>
      <c r="N16" s="26"/>
      <c r="O16" s="26">
        <v>1</v>
      </c>
      <c r="P16" s="26">
        <f>SUM(100/L16)*O16</f>
        <v>100</v>
      </c>
      <c r="Q16" s="28"/>
      <c r="R16" s="141"/>
      <c r="S16" s="141"/>
      <c r="T16" s="27">
        <v>4.8</v>
      </c>
      <c r="U16" s="30">
        <v>4.4</v>
      </c>
      <c r="V16" s="30">
        <f t="shared" si="5"/>
        <v>4.6</v>
      </c>
      <c r="W16" s="23">
        <v>4.7</v>
      </c>
      <c r="X16" s="30">
        <v>4.4</v>
      </c>
      <c r="Y16" s="30">
        <v>4.5</v>
      </c>
      <c r="Z16" s="31">
        <f t="shared" si="6"/>
        <v>4.45</v>
      </c>
      <c r="AA16" s="23">
        <v>4.9</v>
      </c>
      <c r="AB16" s="23">
        <v>4.6</v>
      </c>
    </row>
    <row r="17" spans="1:28" ht="12.75">
      <c r="A17" s="9" t="s">
        <v>32</v>
      </c>
      <c r="B17" s="25">
        <v>10</v>
      </c>
      <c r="C17" s="26">
        <v>9</v>
      </c>
      <c r="D17" s="26">
        <f t="shared" si="0"/>
        <v>90</v>
      </c>
      <c r="E17" s="26">
        <v>1</v>
      </c>
      <c r="F17" s="26">
        <f t="shared" si="1"/>
        <v>10</v>
      </c>
      <c r="G17" s="26">
        <v>8</v>
      </c>
      <c r="H17" s="26">
        <v>7</v>
      </c>
      <c r="I17" s="26">
        <f t="shared" si="2"/>
        <v>87.5</v>
      </c>
      <c r="J17" s="26">
        <v>1</v>
      </c>
      <c r="K17" s="26">
        <f t="shared" si="3"/>
        <v>12.5</v>
      </c>
      <c r="L17" s="26">
        <v>2</v>
      </c>
      <c r="M17" s="26">
        <v>2</v>
      </c>
      <c r="N17" s="26">
        <f>SUM(100/L17)*M17</f>
        <v>100</v>
      </c>
      <c r="O17" s="141"/>
      <c r="P17" s="141"/>
      <c r="Q17" s="28"/>
      <c r="R17" s="25">
        <v>1</v>
      </c>
      <c r="S17" s="25">
        <f t="shared" si="4"/>
        <v>100</v>
      </c>
      <c r="T17" s="27">
        <v>4.6</v>
      </c>
      <c r="U17" s="30">
        <v>4.4</v>
      </c>
      <c r="V17" s="30">
        <f t="shared" si="5"/>
        <v>4.5</v>
      </c>
      <c r="W17" s="23">
        <v>4.6</v>
      </c>
      <c r="X17" s="30">
        <v>4.9</v>
      </c>
      <c r="Y17" s="30">
        <v>4.8</v>
      </c>
      <c r="Z17" s="31">
        <f t="shared" si="6"/>
        <v>4.85</v>
      </c>
      <c r="AA17" s="23">
        <v>4.5</v>
      </c>
      <c r="AB17" s="23">
        <v>4.5</v>
      </c>
    </row>
    <row r="18" spans="1:29" ht="12.75">
      <c r="A18" s="9" t="s">
        <v>34</v>
      </c>
      <c r="B18" s="25">
        <v>17</v>
      </c>
      <c r="C18" s="26">
        <v>15</v>
      </c>
      <c r="D18" s="26">
        <f t="shared" si="0"/>
        <v>88.23529411764707</v>
      </c>
      <c r="E18" s="26">
        <v>2</v>
      </c>
      <c r="F18" s="26">
        <f t="shared" si="1"/>
        <v>11.764705882352942</v>
      </c>
      <c r="G18" s="26">
        <v>17</v>
      </c>
      <c r="H18" s="26">
        <v>15</v>
      </c>
      <c r="I18" s="26">
        <f t="shared" si="2"/>
        <v>88.23529411764707</v>
      </c>
      <c r="J18" s="26">
        <v>2</v>
      </c>
      <c r="K18" s="26">
        <f t="shared" si="3"/>
        <v>11.764705882352942</v>
      </c>
      <c r="L18" s="141"/>
      <c r="M18" s="141"/>
      <c r="N18" s="141"/>
      <c r="O18" s="141"/>
      <c r="P18" s="141"/>
      <c r="Q18" s="28"/>
      <c r="R18" s="25">
        <v>2</v>
      </c>
      <c r="S18" s="25">
        <f t="shared" si="4"/>
        <v>100</v>
      </c>
      <c r="T18" s="27">
        <v>5</v>
      </c>
      <c r="U18" s="30">
        <v>4.3</v>
      </c>
      <c r="V18" s="30">
        <f t="shared" si="5"/>
        <v>4.65</v>
      </c>
      <c r="W18" s="23">
        <v>4.4</v>
      </c>
      <c r="X18" s="30">
        <v>4.6</v>
      </c>
      <c r="Y18" s="30">
        <v>4.1</v>
      </c>
      <c r="Z18" s="31">
        <f t="shared" si="6"/>
        <v>4.35</v>
      </c>
      <c r="AA18" s="23">
        <v>4.7</v>
      </c>
      <c r="AB18" s="23">
        <v>4.7</v>
      </c>
      <c r="AC18" s="130"/>
    </row>
    <row r="19" spans="1:28" ht="12.75">
      <c r="A19" s="9" t="s">
        <v>35</v>
      </c>
      <c r="B19" s="25">
        <v>14</v>
      </c>
      <c r="C19" s="26">
        <v>14</v>
      </c>
      <c r="D19" s="26">
        <f t="shared" si="0"/>
        <v>100</v>
      </c>
      <c r="E19" s="141"/>
      <c r="F19" s="141"/>
      <c r="G19" s="26">
        <v>14</v>
      </c>
      <c r="H19" s="26">
        <v>14</v>
      </c>
      <c r="I19" s="26">
        <f t="shared" si="2"/>
        <v>100</v>
      </c>
      <c r="J19" s="141"/>
      <c r="K19" s="141"/>
      <c r="L19" s="141"/>
      <c r="M19" s="141"/>
      <c r="N19" s="141"/>
      <c r="O19" s="141"/>
      <c r="P19" s="141"/>
      <c r="Q19" s="28"/>
      <c r="R19" s="141"/>
      <c r="S19" s="141"/>
      <c r="T19" s="27">
        <v>4.4</v>
      </c>
      <c r="U19" s="30">
        <v>4.7</v>
      </c>
      <c r="V19" s="30">
        <f t="shared" si="5"/>
        <v>4.550000000000001</v>
      </c>
      <c r="W19" s="23">
        <v>4.8</v>
      </c>
      <c r="X19" s="30">
        <v>4.7</v>
      </c>
      <c r="Y19" s="30">
        <v>4.8</v>
      </c>
      <c r="Z19" s="31">
        <f t="shared" si="6"/>
        <v>4.75</v>
      </c>
      <c r="AA19" s="30">
        <v>5.1</v>
      </c>
      <c r="AB19" s="30">
        <v>5</v>
      </c>
    </row>
    <row r="20" spans="1:28" ht="12.75">
      <c r="A20" s="14" t="s">
        <v>36</v>
      </c>
      <c r="B20" s="15">
        <f>SUM(B8:B19)</f>
        <v>114</v>
      </c>
      <c r="C20" s="15">
        <f>SUM(C8:C19)</f>
        <v>100</v>
      </c>
      <c r="D20" s="12">
        <f>(100/B20)*C20</f>
        <v>87.71929824561403</v>
      </c>
      <c r="E20" s="15">
        <f>SUM(E8:E19)</f>
        <v>14</v>
      </c>
      <c r="F20" s="12">
        <f>(100/B20)*E20</f>
        <v>12.280701754385964</v>
      </c>
      <c r="G20" s="15">
        <f>SUM(G8:G19)</f>
        <v>110</v>
      </c>
      <c r="H20" s="15">
        <f>SUM(H8:H19)</f>
        <v>97</v>
      </c>
      <c r="I20" s="12">
        <f>(100/G20)*H20</f>
        <v>88.18181818181817</v>
      </c>
      <c r="J20" s="15">
        <f>SUM(J8:J19)</f>
        <v>13</v>
      </c>
      <c r="K20" s="12">
        <f>(100/G20)*J20</f>
        <v>11.818181818181818</v>
      </c>
      <c r="L20" s="15">
        <f>SUM(L8:L19)</f>
        <v>4</v>
      </c>
      <c r="M20" s="15">
        <f>SUM(M8:M19)</f>
        <v>3</v>
      </c>
      <c r="N20" s="12">
        <f>(100/L20)*M20</f>
        <v>75</v>
      </c>
      <c r="O20" s="15">
        <f>SUM(O8:O19)</f>
        <v>1</v>
      </c>
      <c r="P20" s="12">
        <f>(100/L20)*O20</f>
        <v>25</v>
      </c>
      <c r="Q20" s="10"/>
      <c r="R20" s="15">
        <f>SUM(R8:R19)</f>
        <v>13</v>
      </c>
      <c r="S20" s="29">
        <f>(100/E20)*R20</f>
        <v>92.85714285714286</v>
      </c>
      <c r="T20" s="21">
        <f aca="true" t="shared" si="7" ref="T20:AB20">AVERAGE(T8:T19)</f>
        <v>4.708333333333333</v>
      </c>
      <c r="U20" s="21">
        <f t="shared" si="7"/>
        <v>4.3999999999999995</v>
      </c>
      <c r="V20" s="32">
        <f t="shared" si="7"/>
        <v>4.554166666666667</v>
      </c>
      <c r="W20" s="32">
        <f t="shared" si="7"/>
        <v>4.491666666666666</v>
      </c>
      <c r="X20" s="21">
        <f>AVERAGE(X8:X19)</f>
        <v>4.408333333333334</v>
      </c>
      <c r="Y20" s="21">
        <f t="shared" si="7"/>
        <v>4.308333333333333</v>
      </c>
      <c r="Z20" s="32">
        <f t="shared" si="7"/>
        <v>4.358333333333334</v>
      </c>
      <c r="AA20" s="21">
        <f t="shared" si="7"/>
        <v>4.8500000000000005</v>
      </c>
      <c r="AB20" s="21">
        <f t="shared" si="7"/>
        <v>4.658333333333334</v>
      </c>
    </row>
  </sheetData>
  <sheetProtection password="C0EB" sheet="1"/>
  <printOptions/>
  <pageMargins left="0.25" right="0.25" top="0.75" bottom="0.75" header="0.3" footer="0.3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="150" zoomScaleNormal="150" zoomScalePageLayoutView="0" workbookViewId="0" topLeftCell="A4">
      <pane ySplit="4" topLeftCell="A21" activePane="bottomLeft" state="frozen"/>
      <selection pane="topLeft" activeCell="A4" sqref="A4"/>
      <selection pane="bottomLeft" activeCell="A8" sqref="A8:B33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8" width="4.7109375" style="0" customWidth="1"/>
    <col min="9" max="9" width="5.28125" style="0" customWidth="1"/>
    <col min="10" max="20" width="4.7109375" style="0" customWidth="1"/>
    <col min="21" max="21" width="5.8515625" style="0" customWidth="1"/>
    <col min="22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81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ht="12.75">
      <c r="A6" s="7" t="s">
        <v>78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40"/>
      <c r="AF6" s="140"/>
    </row>
    <row r="7" spans="1:32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49</v>
      </c>
      <c r="U7" s="18" t="s">
        <v>7</v>
      </c>
      <c r="V7" s="18" t="s">
        <v>50</v>
      </c>
      <c r="W7" s="18" t="s">
        <v>7</v>
      </c>
      <c r="X7" s="18" t="s">
        <v>39</v>
      </c>
      <c r="Y7" s="18" t="s">
        <v>40</v>
      </c>
      <c r="Z7" s="17" t="s">
        <v>82</v>
      </c>
      <c r="AA7" s="17" t="s">
        <v>15</v>
      </c>
      <c r="AB7" s="18" t="s">
        <v>38</v>
      </c>
      <c r="AC7" s="18" t="s">
        <v>16</v>
      </c>
      <c r="AD7" s="17" t="s">
        <v>17</v>
      </c>
      <c r="AE7" s="22" t="s">
        <v>41</v>
      </c>
      <c r="AF7" s="22" t="s">
        <v>42</v>
      </c>
    </row>
    <row r="8" spans="1:32" ht="12.75">
      <c r="A8" s="9" t="s">
        <v>18</v>
      </c>
      <c r="B8" s="25">
        <v>66</v>
      </c>
      <c r="C8" s="26">
        <v>56</v>
      </c>
      <c r="D8" s="26">
        <f>SUM(100/B8)*C8</f>
        <v>84.84848484848484</v>
      </c>
      <c r="E8" s="26">
        <v>10</v>
      </c>
      <c r="F8" s="26">
        <f>SUM(100/B8)*E8</f>
        <v>15.151515151515152</v>
      </c>
      <c r="G8" s="26">
        <v>57</v>
      </c>
      <c r="H8" s="26">
        <v>48</v>
      </c>
      <c r="I8" s="26">
        <f>SUM(100/G8)*H8</f>
        <v>84.21052631578947</v>
      </c>
      <c r="J8" s="26">
        <v>9</v>
      </c>
      <c r="K8" s="26">
        <f>SUM(100/G8)*J8</f>
        <v>15.789473684210526</v>
      </c>
      <c r="L8" s="26">
        <v>9</v>
      </c>
      <c r="M8" s="26">
        <v>8</v>
      </c>
      <c r="N8" s="26">
        <f>SUM(100/L8)*M8</f>
        <v>88.88888888888889</v>
      </c>
      <c r="O8" s="26">
        <v>1</v>
      </c>
      <c r="P8" s="26">
        <f>SUM(100/L8)*O8</f>
        <v>11.11111111111111</v>
      </c>
      <c r="Q8" s="28"/>
      <c r="R8" s="29">
        <v>3</v>
      </c>
      <c r="S8" s="25">
        <f>(100/E8)*R8</f>
        <v>30</v>
      </c>
      <c r="T8" s="29">
        <v>4</v>
      </c>
      <c r="U8" s="25">
        <f>(100/E8)*T8</f>
        <v>40</v>
      </c>
      <c r="V8" s="29">
        <v>3</v>
      </c>
      <c r="W8" s="25">
        <f>(100/E8)*V8</f>
        <v>30</v>
      </c>
      <c r="X8" s="27">
        <v>4.8</v>
      </c>
      <c r="Y8" s="30">
        <v>4.4</v>
      </c>
      <c r="Z8" s="30">
        <f>AVERAGE(X8:Y8)</f>
        <v>4.6</v>
      </c>
      <c r="AA8" s="23">
        <v>4.4</v>
      </c>
      <c r="AB8" s="30">
        <v>4.5</v>
      </c>
      <c r="AC8" s="30">
        <v>4.5</v>
      </c>
      <c r="AD8" s="31">
        <f>AVERAGE(AB8*0.3+AC8*0.7)</f>
        <v>4.5</v>
      </c>
      <c r="AE8" s="23">
        <v>4.3</v>
      </c>
      <c r="AF8" s="23">
        <v>4.1</v>
      </c>
    </row>
    <row r="9" spans="1:32" ht="12.75">
      <c r="A9" s="9" t="s">
        <v>86</v>
      </c>
      <c r="B9" s="25">
        <v>48</v>
      </c>
      <c r="C9" s="26">
        <v>47</v>
      </c>
      <c r="D9" s="26">
        <f>SUM(100/B9)*C9</f>
        <v>97.91666666666667</v>
      </c>
      <c r="E9" s="26">
        <v>1</v>
      </c>
      <c r="F9" s="26">
        <f>SUM(100/B9)*E9</f>
        <v>2.0833333333333335</v>
      </c>
      <c r="G9" s="26">
        <v>43</v>
      </c>
      <c r="H9" s="26">
        <v>42</v>
      </c>
      <c r="I9" s="26">
        <f>SUM(100/G9)*H9</f>
        <v>97.67441860465117</v>
      </c>
      <c r="J9" s="26">
        <v>1</v>
      </c>
      <c r="K9" s="26">
        <f>SUM(100/G9)*J9</f>
        <v>2.3255813953488373</v>
      </c>
      <c r="L9" s="26">
        <v>5</v>
      </c>
      <c r="M9" s="26">
        <v>5</v>
      </c>
      <c r="N9" s="26">
        <f>SUM(100/L9)*M9</f>
        <v>100</v>
      </c>
      <c r="O9" s="141"/>
      <c r="P9" s="141"/>
      <c r="Q9" s="28"/>
      <c r="R9" s="142"/>
      <c r="S9" s="141"/>
      <c r="T9" s="142"/>
      <c r="U9" s="141"/>
      <c r="V9" s="29">
        <v>1</v>
      </c>
      <c r="W9" s="25">
        <f>(100/E9)*V9</f>
        <v>100</v>
      </c>
      <c r="X9" s="27">
        <v>5.1</v>
      </c>
      <c r="Y9" s="30">
        <v>4.8</v>
      </c>
      <c r="Z9" s="30">
        <f>AVERAGE(X9:Y9)</f>
        <v>4.949999999999999</v>
      </c>
      <c r="AA9" s="23">
        <v>4.4</v>
      </c>
      <c r="AB9" s="30">
        <v>4.6</v>
      </c>
      <c r="AC9" s="30">
        <v>4.7</v>
      </c>
      <c r="AD9" s="31">
        <f>AVERAGE(AB9*0.3+AC9*0.7)</f>
        <v>4.67</v>
      </c>
      <c r="AE9" s="23">
        <v>4.8</v>
      </c>
      <c r="AF9" s="23">
        <v>4.3</v>
      </c>
    </row>
    <row r="10" spans="1:32" ht="12.75">
      <c r="A10" s="9" t="s">
        <v>43</v>
      </c>
      <c r="B10" s="25">
        <v>18</v>
      </c>
      <c r="C10" s="26">
        <v>16</v>
      </c>
      <c r="D10" s="26">
        <f aca="true" t="shared" si="0" ref="D10:D33">SUM(100/B10)*C10</f>
        <v>88.88888888888889</v>
      </c>
      <c r="E10" s="26">
        <v>2</v>
      </c>
      <c r="F10" s="26">
        <f aca="true" t="shared" si="1" ref="F10:F33">SUM(100/B10)*E10</f>
        <v>11.11111111111111</v>
      </c>
      <c r="G10" s="26">
        <v>17</v>
      </c>
      <c r="H10" s="26">
        <v>16</v>
      </c>
      <c r="I10" s="26">
        <f aca="true" t="shared" si="2" ref="I10:I33">SUM(100/G10)*H10</f>
        <v>94.11764705882354</v>
      </c>
      <c r="J10" s="26">
        <v>1</v>
      </c>
      <c r="K10" s="26">
        <f aca="true" t="shared" si="3" ref="K10:K33">SUM(100/G10)*J10</f>
        <v>5.882352941176471</v>
      </c>
      <c r="L10" s="26">
        <v>1</v>
      </c>
      <c r="M10" s="141"/>
      <c r="N10" s="141"/>
      <c r="O10" s="26">
        <v>1</v>
      </c>
      <c r="P10" s="26">
        <f>SUM(100/L10)*O10</f>
        <v>100</v>
      </c>
      <c r="Q10" s="28"/>
      <c r="R10" s="29">
        <v>2</v>
      </c>
      <c r="S10" s="25">
        <f>(100/E10)*R10</f>
        <v>100</v>
      </c>
      <c r="T10" s="142"/>
      <c r="U10" s="141"/>
      <c r="V10" s="142"/>
      <c r="W10" s="141"/>
      <c r="X10" s="27">
        <v>5</v>
      </c>
      <c r="Y10" s="30">
        <v>4.8</v>
      </c>
      <c r="Z10" s="30">
        <f aca="true" t="shared" si="4" ref="Z10:Z33">AVERAGE(X10:Y10)</f>
        <v>4.9</v>
      </c>
      <c r="AA10" s="23">
        <v>4.2</v>
      </c>
      <c r="AB10" s="30">
        <v>4.9</v>
      </c>
      <c r="AC10" s="30">
        <v>4.8</v>
      </c>
      <c r="AD10" s="31">
        <f aca="true" t="shared" si="5" ref="AD10:AD33">AVERAGE(AB10*0.3+AC10*0.7)</f>
        <v>4.83</v>
      </c>
      <c r="AE10" s="23">
        <v>4.7</v>
      </c>
      <c r="AF10" s="23">
        <v>4.7</v>
      </c>
    </row>
    <row r="11" spans="1:32" ht="12.75">
      <c r="A11" s="9" t="s">
        <v>47</v>
      </c>
      <c r="B11" s="25">
        <v>23</v>
      </c>
      <c r="C11" s="26">
        <v>22</v>
      </c>
      <c r="D11" s="26">
        <f t="shared" si="0"/>
        <v>95.65217391304347</v>
      </c>
      <c r="E11" s="26">
        <v>1</v>
      </c>
      <c r="F11" s="26">
        <f t="shared" si="1"/>
        <v>4.3478260869565215</v>
      </c>
      <c r="G11" s="26">
        <v>21</v>
      </c>
      <c r="H11" s="26">
        <v>20</v>
      </c>
      <c r="I11" s="26">
        <f t="shared" si="2"/>
        <v>95.23809523809524</v>
      </c>
      <c r="J11" s="26">
        <v>1</v>
      </c>
      <c r="K11" s="26">
        <f t="shared" si="3"/>
        <v>4.761904761904762</v>
      </c>
      <c r="L11" s="26">
        <v>2</v>
      </c>
      <c r="M11" s="26">
        <v>2</v>
      </c>
      <c r="N11" s="26">
        <f aca="true" t="shared" si="6" ref="N11:N33">SUM(100/L11)*M11</f>
        <v>100</v>
      </c>
      <c r="O11" s="141"/>
      <c r="P11" s="141"/>
      <c r="Q11" s="28"/>
      <c r="R11" s="142"/>
      <c r="S11" s="141"/>
      <c r="T11" s="29">
        <v>1</v>
      </c>
      <c r="U11" s="25">
        <f aca="true" t="shared" si="7" ref="U11:U33">(100/E11)*T11</f>
        <v>100</v>
      </c>
      <c r="V11" s="142"/>
      <c r="W11" s="141"/>
      <c r="X11" s="27">
        <v>5.1</v>
      </c>
      <c r="Y11" s="30">
        <v>4.9</v>
      </c>
      <c r="Z11" s="30">
        <f t="shared" si="4"/>
        <v>5</v>
      </c>
      <c r="AA11" s="23">
        <v>4.6</v>
      </c>
      <c r="AB11" s="30">
        <v>4.6</v>
      </c>
      <c r="AC11" s="30">
        <v>4.7</v>
      </c>
      <c r="AD11" s="31">
        <f t="shared" si="5"/>
        <v>4.67</v>
      </c>
      <c r="AE11" s="23">
        <v>4.6</v>
      </c>
      <c r="AF11" s="23">
        <v>4.5</v>
      </c>
    </row>
    <row r="12" spans="1:32" ht="12.75">
      <c r="A12" s="9" t="s">
        <v>20</v>
      </c>
      <c r="B12" s="25">
        <v>17</v>
      </c>
      <c r="C12" s="26">
        <v>15</v>
      </c>
      <c r="D12" s="26">
        <f t="shared" si="0"/>
        <v>88.23529411764707</v>
      </c>
      <c r="E12" s="26">
        <v>2</v>
      </c>
      <c r="F12" s="26">
        <f t="shared" si="1"/>
        <v>11.764705882352942</v>
      </c>
      <c r="G12" s="26">
        <v>14</v>
      </c>
      <c r="H12" s="26">
        <v>13</v>
      </c>
      <c r="I12" s="26">
        <f t="shared" si="2"/>
        <v>92.85714285714286</v>
      </c>
      <c r="J12" s="26">
        <v>1</v>
      </c>
      <c r="K12" s="26">
        <f t="shared" si="3"/>
        <v>7.142857142857143</v>
      </c>
      <c r="L12" s="26">
        <v>3</v>
      </c>
      <c r="M12" s="26">
        <v>2</v>
      </c>
      <c r="N12" s="26">
        <f t="shared" si="6"/>
        <v>66.66666666666667</v>
      </c>
      <c r="O12" s="26">
        <v>1</v>
      </c>
      <c r="P12" s="26">
        <f>SUM(100/L12)*O12</f>
        <v>33.333333333333336</v>
      </c>
      <c r="Q12" s="28"/>
      <c r="R12" s="142"/>
      <c r="S12" s="141"/>
      <c r="T12" s="29">
        <v>2</v>
      </c>
      <c r="U12" s="25">
        <f t="shared" si="7"/>
        <v>100</v>
      </c>
      <c r="V12" s="142"/>
      <c r="W12" s="141"/>
      <c r="X12" s="27">
        <v>4.8</v>
      </c>
      <c r="Y12" s="30">
        <v>4.6</v>
      </c>
      <c r="Z12" s="30">
        <f t="shared" si="4"/>
        <v>4.699999999999999</v>
      </c>
      <c r="AA12" s="23">
        <v>4.7</v>
      </c>
      <c r="AB12" s="30">
        <v>4.8</v>
      </c>
      <c r="AC12" s="30">
        <v>4.5</v>
      </c>
      <c r="AD12" s="31">
        <f t="shared" si="5"/>
        <v>4.59</v>
      </c>
      <c r="AE12" s="23">
        <v>4.5</v>
      </c>
      <c r="AF12" s="23">
        <v>4.3</v>
      </c>
    </row>
    <row r="13" spans="1:32" ht="12.75">
      <c r="A13" s="9" t="s">
        <v>87</v>
      </c>
      <c r="B13" s="25">
        <v>15</v>
      </c>
      <c r="C13" s="26">
        <v>13</v>
      </c>
      <c r="D13" s="26">
        <f>SUM(100/B13)*C13</f>
        <v>86.66666666666667</v>
      </c>
      <c r="E13" s="26">
        <v>2</v>
      </c>
      <c r="F13" s="26">
        <f>SUM(100/B13)*E13</f>
        <v>13.333333333333334</v>
      </c>
      <c r="G13" s="26">
        <v>12</v>
      </c>
      <c r="H13" s="26">
        <v>11</v>
      </c>
      <c r="I13" s="26">
        <f>SUM(100/G13)*H13</f>
        <v>91.66666666666667</v>
      </c>
      <c r="J13" s="26">
        <v>1</v>
      </c>
      <c r="K13" s="26">
        <f>SUM(100/G13)*J13</f>
        <v>8.333333333333334</v>
      </c>
      <c r="L13" s="26">
        <v>3</v>
      </c>
      <c r="M13" s="26">
        <v>2</v>
      </c>
      <c r="N13" s="26">
        <f>SUM(100/L13)*M13</f>
        <v>66.66666666666667</v>
      </c>
      <c r="O13" s="26">
        <v>1</v>
      </c>
      <c r="P13" s="26">
        <f>SUM(100/L13)*O13</f>
        <v>33.333333333333336</v>
      </c>
      <c r="Q13" s="28"/>
      <c r="R13" s="29">
        <v>1</v>
      </c>
      <c r="S13" s="25">
        <f>(100/E13)*R13</f>
        <v>50</v>
      </c>
      <c r="T13" s="29">
        <v>1</v>
      </c>
      <c r="U13" s="25">
        <f>(100/E13)*T13</f>
        <v>50</v>
      </c>
      <c r="V13" s="142"/>
      <c r="W13" s="141"/>
      <c r="X13" s="27">
        <v>4.6</v>
      </c>
      <c r="Y13" s="30">
        <v>4.8</v>
      </c>
      <c r="Z13" s="30">
        <f>AVERAGE(X13:Y13)</f>
        <v>4.699999999999999</v>
      </c>
      <c r="AA13" s="23">
        <v>4.5</v>
      </c>
      <c r="AB13" s="30">
        <v>4.3</v>
      </c>
      <c r="AC13" s="30">
        <v>4.3</v>
      </c>
      <c r="AD13" s="31">
        <f t="shared" si="5"/>
        <v>4.3</v>
      </c>
      <c r="AE13" s="23"/>
      <c r="AF13" s="23"/>
    </row>
    <row r="14" spans="1:32" ht="12.75">
      <c r="A14" s="9" t="s">
        <v>21</v>
      </c>
      <c r="B14" s="25">
        <v>14</v>
      </c>
      <c r="C14" s="26">
        <v>12</v>
      </c>
      <c r="D14" s="26">
        <f t="shared" si="0"/>
        <v>85.71428571428572</v>
      </c>
      <c r="E14" s="26">
        <v>2</v>
      </c>
      <c r="F14" s="26">
        <f t="shared" si="1"/>
        <v>14.285714285714286</v>
      </c>
      <c r="G14" s="26">
        <v>12</v>
      </c>
      <c r="H14" s="26">
        <v>12</v>
      </c>
      <c r="I14" s="26">
        <f t="shared" si="2"/>
        <v>100</v>
      </c>
      <c r="J14" s="141"/>
      <c r="K14" s="141"/>
      <c r="L14" s="26">
        <v>2</v>
      </c>
      <c r="M14" s="141"/>
      <c r="N14" s="141"/>
      <c r="O14" s="26">
        <v>2</v>
      </c>
      <c r="P14" s="26">
        <f>SUM(100/L14)*O14</f>
        <v>100</v>
      </c>
      <c r="Q14" s="28"/>
      <c r="R14" s="142"/>
      <c r="S14" s="141"/>
      <c r="T14" s="29">
        <v>2</v>
      </c>
      <c r="U14" s="25">
        <f t="shared" si="7"/>
        <v>100</v>
      </c>
      <c r="V14" s="142"/>
      <c r="W14" s="141"/>
      <c r="X14" s="27">
        <v>5.2</v>
      </c>
      <c r="Y14" s="30">
        <v>4.5</v>
      </c>
      <c r="Z14" s="30">
        <f t="shared" si="4"/>
        <v>4.85</v>
      </c>
      <c r="AA14" s="23">
        <v>4.7</v>
      </c>
      <c r="AB14" s="30">
        <v>4.6</v>
      </c>
      <c r="AC14" s="30">
        <v>4.5</v>
      </c>
      <c r="AD14" s="31">
        <f t="shared" si="5"/>
        <v>4.529999999999999</v>
      </c>
      <c r="AE14" s="23">
        <v>4.5</v>
      </c>
      <c r="AF14" s="23">
        <v>4.2</v>
      </c>
    </row>
    <row r="15" spans="1:32" ht="12.75">
      <c r="A15" s="9" t="s">
        <v>22</v>
      </c>
      <c r="B15" s="25">
        <v>9</v>
      </c>
      <c r="C15" s="26">
        <v>9</v>
      </c>
      <c r="D15" s="26">
        <f t="shared" si="0"/>
        <v>100</v>
      </c>
      <c r="E15" s="141"/>
      <c r="F15" s="141"/>
      <c r="G15" s="26">
        <v>9</v>
      </c>
      <c r="H15" s="26">
        <v>9</v>
      </c>
      <c r="I15" s="26">
        <f t="shared" si="2"/>
        <v>100</v>
      </c>
      <c r="J15" s="141"/>
      <c r="K15" s="141"/>
      <c r="L15" s="141"/>
      <c r="M15" s="141"/>
      <c r="N15" s="141"/>
      <c r="O15" s="141"/>
      <c r="P15" s="141"/>
      <c r="Q15" s="28"/>
      <c r="R15" s="142"/>
      <c r="S15" s="141"/>
      <c r="T15" s="141"/>
      <c r="U15" s="141"/>
      <c r="V15" s="141"/>
      <c r="W15" s="141"/>
      <c r="X15" s="27">
        <v>5.1</v>
      </c>
      <c r="Y15" s="30">
        <v>4.3</v>
      </c>
      <c r="Z15" s="30">
        <f t="shared" si="4"/>
        <v>4.699999999999999</v>
      </c>
      <c r="AA15" s="23">
        <v>4.6</v>
      </c>
      <c r="AB15" s="30">
        <v>4.6</v>
      </c>
      <c r="AC15" s="30">
        <v>4.5</v>
      </c>
      <c r="AD15" s="31">
        <f t="shared" si="5"/>
        <v>4.529999999999999</v>
      </c>
      <c r="AE15" s="23">
        <v>4.8</v>
      </c>
      <c r="AF15" s="23">
        <v>4.3</v>
      </c>
    </row>
    <row r="16" spans="1:32" ht="12.75">
      <c r="A16" s="13" t="s">
        <v>23</v>
      </c>
      <c r="B16" s="25">
        <v>25</v>
      </c>
      <c r="C16" s="26">
        <v>23</v>
      </c>
      <c r="D16" s="26">
        <f t="shared" si="0"/>
        <v>92</v>
      </c>
      <c r="E16" s="26">
        <v>2</v>
      </c>
      <c r="F16" s="26">
        <f t="shared" si="1"/>
        <v>8</v>
      </c>
      <c r="G16" s="26">
        <v>22</v>
      </c>
      <c r="H16" s="26">
        <v>20</v>
      </c>
      <c r="I16" s="26">
        <f t="shared" si="2"/>
        <v>90.90909090909092</v>
      </c>
      <c r="J16" s="26">
        <v>2</v>
      </c>
      <c r="K16" s="26">
        <f t="shared" si="3"/>
        <v>9.090909090909092</v>
      </c>
      <c r="L16" s="26">
        <v>3</v>
      </c>
      <c r="M16" s="26">
        <v>3</v>
      </c>
      <c r="N16" s="26">
        <f t="shared" si="6"/>
        <v>100</v>
      </c>
      <c r="O16" s="141"/>
      <c r="P16" s="141"/>
      <c r="Q16" s="28"/>
      <c r="R16" s="142"/>
      <c r="S16" s="141"/>
      <c r="T16" s="29">
        <v>1</v>
      </c>
      <c r="U16" s="25">
        <f t="shared" si="7"/>
        <v>50</v>
      </c>
      <c r="V16" s="29">
        <v>1</v>
      </c>
      <c r="W16" s="25">
        <f aca="true" t="shared" si="8" ref="W16:W33">(100/E16)*V16</f>
        <v>50</v>
      </c>
      <c r="X16" s="27">
        <v>4.8</v>
      </c>
      <c r="Y16" s="30">
        <v>4.5</v>
      </c>
      <c r="Z16" s="30">
        <f t="shared" si="4"/>
        <v>4.65</v>
      </c>
      <c r="AA16" s="23">
        <v>4.7</v>
      </c>
      <c r="AB16" s="30">
        <v>4.5</v>
      </c>
      <c r="AC16" s="30">
        <v>4.8</v>
      </c>
      <c r="AD16" s="31">
        <f t="shared" si="5"/>
        <v>4.71</v>
      </c>
      <c r="AE16" s="23">
        <v>4.5</v>
      </c>
      <c r="AF16" s="23">
        <v>4.5</v>
      </c>
    </row>
    <row r="17" spans="1:32" ht="12.75">
      <c r="A17" s="13" t="s">
        <v>24</v>
      </c>
      <c r="B17" s="25">
        <v>28</v>
      </c>
      <c r="C17" s="26">
        <v>25</v>
      </c>
      <c r="D17" s="26">
        <f t="shared" si="0"/>
        <v>89.28571428571429</v>
      </c>
      <c r="E17" s="26">
        <v>3</v>
      </c>
      <c r="F17" s="26">
        <f t="shared" si="1"/>
        <v>10.714285714285715</v>
      </c>
      <c r="G17" s="26">
        <v>12</v>
      </c>
      <c r="H17" s="26">
        <v>12</v>
      </c>
      <c r="I17" s="26">
        <f t="shared" si="2"/>
        <v>100</v>
      </c>
      <c r="J17" s="141"/>
      <c r="K17" s="141"/>
      <c r="L17" s="26">
        <v>14</v>
      </c>
      <c r="M17" s="26">
        <v>11</v>
      </c>
      <c r="N17" s="26">
        <f t="shared" si="6"/>
        <v>78.57142857142857</v>
      </c>
      <c r="O17" s="26">
        <v>3</v>
      </c>
      <c r="P17" s="26">
        <f>SUM(100/L17)*O17</f>
        <v>21.42857142857143</v>
      </c>
      <c r="Q17" s="28"/>
      <c r="R17" s="29">
        <v>1</v>
      </c>
      <c r="S17" s="25">
        <f>(100/E17)*R17</f>
        <v>33.333333333333336</v>
      </c>
      <c r="T17" s="29">
        <v>2</v>
      </c>
      <c r="U17" s="25">
        <f t="shared" si="7"/>
        <v>66.66666666666667</v>
      </c>
      <c r="V17" s="141"/>
      <c r="W17" s="141"/>
      <c r="X17" s="27">
        <v>5.2</v>
      </c>
      <c r="Y17" s="30">
        <v>4.8</v>
      </c>
      <c r="Z17" s="30">
        <f t="shared" si="4"/>
        <v>5</v>
      </c>
      <c r="AA17" s="23">
        <v>4.4</v>
      </c>
      <c r="AB17" s="30">
        <v>4.4</v>
      </c>
      <c r="AC17" s="30">
        <v>4.3</v>
      </c>
      <c r="AD17" s="31">
        <f t="shared" si="5"/>
        <v>4.33</v>
      </c>
      <c r="AE17" s="23">
        <v>4.3</v>
      </c>
      <c r="AF17" s="23">
        <v>4.3</v>
      </c>
    </row>
    <row r="18" spans="1:32" ht="12.75">
      <c r="A18" s="13" t="s">
        <v>41</v>
      </c>
      <c r="B18" s="25">
        <v>18</v>
      </c>
      <c r="C18" s="26">
        <v>16</v>
      </c>
      <c r="D18" s="26">
        <f t="shared" si="0"/>
        <v>88.88888888888889</v>
      </c>
      <c r="E18" s="26">
        <v>2</v>
      </c>
      <c r="F18" s="26">
        <f t="shared" si="1"/>
        <v>11.11111111111111</v>
      </c>
      <c r="G18" s="26">
        <v>17</v>
      </c>
      <c r="H18" s="26">
        <v>15</v>
      </c>
      <c r="I18" s="26">
        <f t="shared" si="2"/>
        <v>88.23529411764707</v>
      </c>
      <c r="J18" s="26">
        <v>2</v>
      </c>
      <c r="K18" s="26">
        <f t="shared" si="3"/>
        <v>11.764705882352942</v>
      </c>
      <c r="L18" s="26">
        <v>1</v>
      </c>
      <c r="M18" s="26">
        <v>1</v>
      </c>
      <c r="N18" s="26">
        <f t="shared" si="6"/>
        <v>100</v>
      </c>
      <c r="O18" s="141"/>
      <c r="P18" s="141"/>
      <c r="Q18" s="28"/>
      <c r="R18" s="29">
        <v>1</v>
      </c>
      <c r="S18" s="25">
        <f>(100/E18)*R18</f>
        <v>50</v>
      </c>
      <c r="T18" s="29">
        <v>1</v>
      </c>
      <c r="U18" s="25">
        <f t="shared" si="7"/>
        <v>50</v>
      </c>
      <c r="V18" s="142"/>
      <c r="W18" s="141"/>
      <c r="X18" s="27">
        <v>4.9</v>
      </c>
      <c r="Y18" s="30">
        <v>4.8</v>
      </c>
      <c r="Z18" s="30">
        <f t="shared" si="4"/>
        <v>4.85</v>
      </c>
      <c r="AA18" s="23">
        <v>4.7</v>
      </c>
      <c r="AB18" s="30">
        <v>4.6</v>
      </c>
      <c r="AC18" s="30">
        <v>4.6</v>
      </c>
      <c r="AD18" s="31">
        <f t="shared" si="5"/>
        <v>4.6</v>
      </c>
      <c r="AE18" s="23">
        <v>4.5</v>
      </c>
      <c r="AF18" s="23">
        <v>4.2</v>
      </c>
    </row>
    <row r="19" spans="1:32" ht="12.75">
      <c r="A19" s="9" t="s">
        <v>25</v>
      </c>
      <c r="B19" s="25">
        <v>28</v>
      </c>
      <c r="C19" s="26">
        <v>23</v>
      </c>
      <c r="D19" s="26">
        <f t="shared" si="0"/>
        <v>82.14285714285715</v>
      </c>
      <c r="E19" s="26">
        <v>5</v>
      </c>
      <c r="F19" s="26">
        <f t="shared" si="1"/>
        <v>17.857142857142858</v>
      </c>
      <c r="G19" s="26">
        <v>28</v>
      </c>
      <c r="H19" s="26">
        <v>23</v>
      </c>
      <c r="I19" s="26">
        <f t="shared" si="2"/>
        <v>82.14285714285715</v>
      </c>
      <c r="J19" s="26">
        <v>5</v>
      </c>
      <c r="K19" s="26">
        <f t="shared" si="3"/>
        <v>17.857142857142858</v>
      </c>
      <c r="L19" s="141"/>
      <c r="M19" s="141"/>
      <c r="N19" s="141"/>
      <c r="O19" s="141"/>
      <c r="P19" s="141"/>
      <c r="Q19" s="28"/>
      <c r="R19" s="29">
        <v>3</v>
      </c>
      <c r="S19" s="25">
        <f>(100/E19)*R19</f>
        <v>60</v>
      </c>
      <c r="T19" s="29">
        <v>2</v>
      </c>
      <c r="U19" s="25">
        <f t="shared" si="7"/>
        <v>40</v>
      </c>
      <c r="V19" s="142"/>
      <c r="W19" s="141"/>
      <c r="X19" s="27">
        <v>5.2</v>
      </c>
      <c r="Y19" s="30">
        <v>4.7</v>
      </c>
      <c r="Z19" s="30">
        <f t="shared" si="4"/>
        <v>4.95</v>
      </c>
      <c r="AA19" s="23">
        <v>4.5</v>
      </c>
      <c r="AB19" s="30">
        <v>4.6</v>
      </c>
      <c r="AC19" s="30">
        <v>4.7</v>
      </c>
      <c r="AD19" s="31">
        <f t="shared" si="5"/>
        <v>4.67</v>
      </c>
      <c r="AE19" s="23">
        <v>4.5</v>
      </c>
      <c r="AF19" s="23">
        <v>4.6</v>
      </c>
    </row>
    <row r="20" spans="1:32" ht="12.75">
      <c r="A20" s="9" t="s">
        <v>26</v>
      </c>
      <c r="B20" s="25">
        <v>18</v>
      </c>
      <c r="C20" s="26">
        <v>12</v>
      </c>
      <c r="D20" s="26">
        <f t="shared" si="0"/>
        <v>66.66666666666666</v>
      </c>
      <c r="E20" s="26">
        <v>6</v>
      </c>
      <c r="F20" s="26">
        <f t="shared" si="1"/>
        <v>33.33333333333333</v>
      </c>
      <c r="G20" s="26">
        <v>11</v>
      </c>
      <c r="H20" s="26">
        <v>8</v>
      </c>
      <c r="I20" s="26">
        <f t="shared" si="2"/>
        <v>72.72727272727273</v>
      </c>
      <c r="J20" s="26">
        <v>3</v>
      </c>
      <c r="K20" s="26">
        <f t="shared" si="3"/>
        <v>27.272727272727273</v>
      </c>
      <c r="L20" s="26">
        <v>7</v>
      </c>
      <c r="M20" s="26">
        <v>4</v>
      </c>
      <c r="N20" s="26">
        <f t="shared" si="6"/>
        <v>57.142857142857146</v>
      </c>
      <c r="O20" s="26">
        <v>3</v>
      </c>
      <c r="P20" s="26">
        <f>SUM(100/L20)*O20</f>
        <v>42.85714285714286</v>
      </c>
      <c r="Q20" s="28"/>
      <c r="R20" s="29">
        <v>1</v>
      </c>
      <c r="S20" s="25">
        <f>(100/E20)*R20</f>
        <v>16.666666666666668</v>
      </c>
      <c r="T20" s="29">
        <v>4</v>
      </c>
      <c r="U20" s="25">
        <f t="shared" si="7"/>
        <v>66.66666666666667</v>
      </c>
      <c r="V20" s="29">
        <v>1</v>
      </c>
      <c r="W20" s="25">
        <f t="shared" si="8"/>
        <v>16.666666666666668</v>
      </c>
      <c r="X20" s="27">
        <v>5.1</v>
      </c>
      <c r="Y20" s="30">
        <v>4.6</v>
      </c>
      <c r="Z20" s="30">
        <f t="shared" si="4"/>
        <v>4.85</v>
      </c>
      <c r="AA20" s="23">
        <v>4.4</v>
      </c>
      <c r="AB20" s="30">
        <v>4.2</v>
      </c>
      <c r="AC20" s="30">
        <v>4</v>
      </c>
      <c r="AD20" s="31">
        <f t="shared" si="5"/>
        <v>4.06</v>
      </c>
      <c r="AE20" s="23">
        <v>4.8</v>
      </c>
      <c r="AF20" s="23">
        <v>4.6</v>
      </c>
    </row>
    <row r="21" spans="1:32" ht="12.75">
      <c r="A21" s="9" t="s">
        <v>51</v>
      </c>
      <c r="B21" s="25">
        <v>9</v>
      </c>
      <c r="C21" s="26">
        <v>9</v>
      </c>
      <c r="D21" s="26">
        <f t="shared" si="0"/>
        <v>100</v>
      </c>
      <c r="E21" s="141"/>
      <c r="F21" s="141"/>
      <c r="G21" s="26">
        <v>9</v>
      </c>
      <c r="H21" s="26">
        <v>9</v>
      </c>
      <c r="I21" s="26">
        <f t="shared" si="2"/>
        <v>100</v>
      </c>
      <c r="J21" s="141"/>
      <c r="K21" s="141"/>
      <c r="L21" s="141"/>
      <c r="M21" s="141"/>
      <c r="N21" s="141"/>
      <c r="O21" s="141"/>
      <c r="P21" s="141"/>
      <c r="Q21" s="28"/>
      <c r="R21" s="142"/>
      <c r="S21" s="141"/>
      <c r="T21" s="141"/>
      <c r="U21" s="141"/>
      <c r="V21" s="141"/>
      <c r="W21" s="141"/>
      <c r="X21" s="27">
        <v>4.6</v>
      </c>
      <c r="Y21" s="30">
        <v>4.6</v>
      </c>
      <c r="Z21" s="30">
        <f t="shared" si="4"/>
        <v>4.6</v>
      </c>
      <c r="AA21" s="23">
        <v>4.8</v>
      </c>
      <c r="AB21" s="30">
        <v>4.6</v>
      </c>
      <c r="AC21" s="30">
        <v>4.6</v>
      </c>
      <c r="AD21" s="31">
        <f t="shared" si="5"/>
        <v>4.6</v>
      </c>
      <c r="AE21" s="23">
        <v>4.5</v>
      </c>
      <c r="AF21" s="23">
        <v>4.7</v>
      </c>
    </row>
    <row r="22" spans="1:32" ht="12.75">
      <c r="A22" s="9" t="s">
        <v>27</v>
      </c>
      <c r="B22" s="25">
        <v>66</v>
      </c>
      <c r="C22" s="26">
        <v>62</v>
      </c>
      <c r="D22" s="26">
        <f t="shared" si="0"/>
        <v>93.93939393939394</v>
      </c>
      <c r="E22" s="26">
        <v>4</v>
      </c>
      <c r="F22" s="26">
        <f t="shared" si="1"/>
        <v>6.0606060606060606</v>
      </c>
      <c r="G22" s="26">
        <v>59</v>
      </c>
      <c r="H22" s="26">
        <v>55</v>
      </c>
      <c r="I22" s="26">
        <f t="shared" si="2"/>
        <v>93.22033898305084</v>
      </c>
      <c r="J22" s="26">
        <v>4</v>
      </c>
      <c r="K22" s="26">
        <f t="shared" si="3"/>
        <v>6.779661016949152</v>
      </c>
      <c r="L22" s="26">
        <v>7</v>
      </c>
      <c r="M22" s="26">
        <v>7</v>
      </c>
      <c r="N22" s="26">
        <f t="shared" si="6"/>
        <v>100</v>
      </c>
      <c r="O22" s="141"/>
      <c r="P22" s="141"/>
      <c r="Q22" s="28"/>
      <c r="R22" s="29">
        <v>1</v>
      </c>
      <c r="S22" s="25">
        <f>(100/E22)*R22</f>
        <v>25</v>
      </c>
      <c r="T22" s="29">
        <v>1</v>
      </c>
      <c r="U22" s="25">
        <f t="shared" si="7"/>
        <v>25</v>
      </c>
      <c r="V22" s="29">
        <v>2</v>
      </c>
      <c r="W22" s="25">
        <f t="shared" si="8"/>
        <v>50</v>
      </c>
      <c r="X22" s="27">
        <v>4.8</v>
      </c>
      <c r="Y22" s="30">
        <v>4.5</v>
      </c>
      <c r="Z22" s="30">
        <f t="shared" si="4"/>
        <v>4.65</v>
      </c>
      <c r="AA22" s="23">
        <v>4.6</v>
      </c>
      <c r="AB22" s="30">
        <v>4.7</v>
      </c>
      <c r="AC22" s="30">
        <v>4.5</v>
      </c>
      <c r="AD22" s="31">
        <f t="shared" si="5"/>
        <v>4.56</v>
      </c>
      <c r="AE22" s="23">
        <v>4.3</v>
      </c>
      <c r="AF22" s="23">
        <v>4.3</v>
      </c>
    </row>
    <row r="23" spans="1:32" ht="12.75">
      <c r="A23" s="9" t="s">
        <v>46</v>
      </c>
      <c r="B23" s="25">
        <v>7</v>
      </c>
      <c r="C23" s="26">
        <v>7</v>
      </c>
      <c r="D23" s="26">
        <f t="shared" si="0"/>
        <v>100</v>
      </c>
      <c r="E23" s="141"/>
      <c r="F23" s="141"/>
      <c r="G23" s="26">
        <v>7</v>
      </c>
      <c r="H23" s="26">
        <v>7</v>
      </c>
      <c r="I23" s="26">
        <f t="shared" si="2"/>
        <v>100</v>
      </c>
      <c r="J23" s="141"/>
      <c r="K23" s="141"/>
      <c r="L23" s="141"/>
      <c r="M23" s="141"/>
      <c r="N23" s="141"/>
      <c r="O23" s="141"/>
      <c r="P23" s="141"/>
      <c r="Q23" s="28"/>
      <c r="R23" s="142"/>
      <c r="S23" s="141"/>
      <c r="T23" s="142"/>
      <c r="U23" s="141"/>
      <c r="V23" s="142"/>
      <c r="W23" s="141"/>
      <c r="X23" s="27">
        <v>4.7</v>
      </c>
      <c r="Y23" s="30">
        <v>4.6</v>
      </c>
      <c r="Z23" s="30">
        <f t="shared" si="4"/>
        <v>4.65</v>
      </c>
      <c r="AA23" s="23">
        <v>4.8</v>
      </c>
      <c r="AB23" s="30">
        <v>4.6</v>
      </c>
      <c r="AC23" s="30">
        <v>4.4</v>
      </c>
      <c r="AD23" s="31">
        <f t="shared" si="5"/>
        <v>4.46</v>
      </c>
      <c r="AE23" s="23">
        <v>4.4</v>
      </c>
      <c r="AF23" s="23">
        <v>4.5</v>
      </c>
    </row>
    <row r="24" spans="1:32" ht="12.75">
      <c r="A24" s="9" t="s">
        <v>28</v>
      </c>
      <c r="B24" s="25">
        <v>30</v>
      </c>
      <c r="C24" s="26">
        <v>23</v>
      </c>
      <c r="D24" s="26">
        <f t="shared" si="0"/>
        <v>76.66666666666667</v>
      </c>
      <c r="E24" s="26">
        <v>7</v>
      </c>
      <c r="F24" s="26">
        <f t="shared" si="1"/>
        <v>23.333333333333336</v>
      </c>
      <c r="G24" s="26">
        <v>22</v>
      </c>
      <c r="H24" s="26">
        <v>17</v>
      </c>
      <c r="I24" s="26">
        <f t="shared" si="2"/>
        <v>77.27272727272728</v>
      </c>
      <c r="J24" s="26">
        <v>5</v>
      </c>
      <c r="K24" s="26">
        <f t="shared" si="3"/>
        <v>22.72727272727273</v>
      </c>
      <c r="L24" s="26">
        <v>8</v>
      </c>
      <c r="M24" s="26">
        <v>6</v>
      </c>
      <c r="N24" s="26">
        <f t="shared" si="6"/>
        <v>75</v>
      </c>
      <c r="O24" s="26">
        <v>2</v>
      </c>
      <c r="P24" s="26">
        <f>SUM(100/L24)*O24</f>
        <v>25</v>
      </c>
      <c r="Q24" s="28"/>
      <c r="R24" s="29">
        <v>2</v>
      </c>
      <c r="S24" s="25">
        <f>(100/E24)*R24</f>
        <v>28.571428571428573</v>
      </c>
      <c r="T24" s="29">
        <v>2</v>
      </c>
      <c r="U24" s="25">
        <f t="shared" si="7"/>
        <v>28.571428571428573</v>
      </c>
      <c r="V24" s="29">
        <v>3</v>
      </c>
      <c r="W24" s="25">
        <f t="shared" si="8"/>
        <v>42.85714285714286</v>
      </c>
      <c r="X24" s="27">
        <v>4.6</v>
      </c>
      <c r="Y24" s="30">
        <v>4.6</v>
      </c>
      <c r="Z24" s="30">
        <f t="shared" si="4"/>
        <v>4.6</v>
      </c>
      <c r="AA24" s="23">
        <v>4.6</v>
      </c>
      <c r="AB24" s="30">
        <v>4.4</v>
      </c>
      <c r="AC24" s="30">
        <v>4.2</v>
      </c>
      <c r="AD24" s="31">
        <f t="shared" si="5"/>
        <v>4.26</v>
      </c>
      <c r="AE24" s="23">
        <v>4.5</v>
      </c>
      <c r="AF24" s="23">
        <v>4.4</v>
      </c>
    </row>
    <row r="25" spans="1:32" ht="12.75">
      <c r="A25" s="9" t="s">
        <v>44</v>
      </c>
      <c r="B25" s="25">
        <v>14</v>
      </c>
      <c r="C25" s="26">
        <v>14</v>
      </c>
      <c r="D25" s="26">
        <f t="shared" si="0"/>
        <v>100</v>
      </c>
      <c r="E25" s="141"/>
      <c r="F25" s="141"/>
      <c r="G25" s="26">
        <v>12</v>
      </c>
      <c r="H25" s="26">
        <v>12</v>
      </c>
      <c r="I25" s="26">
        <f t="shared" si="2"/>
        <v>100</v>
      </c>
      <c r="J25" s="141"/>
      <c r="K25" s="141"/>
      <c r="L25" s="26">
        <v>2</v>
      </c>
      <c r="M25" s="26">
        <v>2</v>
      </c>
      <c r="N25" s="26">
        <f t="shared" si="6"/>
        <v>100</v>
      </c>
      <c r="O25" s="141"/>
      <c r="P25" s="141"/>
      <c r="Q25" s="28"/>
      <c r="R25" s="142"/>
      <c r="S25" s="141"/>
      <c r="T25" s="142"/>
      <c r="U25" s="141"/>
      <c r="V25" s="142"/>
      <c r="W25" s="141"/>
      <c r="X25" s="27">
        <v>4.9</v>
      </c>
      <c r="Y25" s="30">
        <v>4.7</v>
      </c>
      <c r="Z25" s="30">
        <f t="shared" si="4"/>
        <v>4.800000000000001</v>
      </c>
      <c r="AA25" s="23">
        <v>4.8</v>
      </c>
      <c r="AB25" s="30">
        <v>4.8</v>
      </c>
      <c r="AC25" s="30">
        <v>5</v>
      </c>
      <c r="AD25" s="31">
        <f t="shared" si="5"/>
        <v>4.9399999999999995</v>
      </c>
      <c r="AE25" s="23">
        <v>4.7</v>
      </c>
      <c r="AF25" s="23">
        <v>4.4</v>
      </c>
    </row>
    <row r="26" spans="1:32" ht="12.75">
      <c r="A26" s="9" t="s">
        <v>29</v>
      </c>
      <c r="B26" s="25">
        <v>39</v>
      </c>
      <c r="C26" s="26">
        <v>36</v>
      </c>
      <c r="D26" s="26">
        <f t="shared" si="0"/>
        <v>92.30769230769232</v>
      </c>
      <c r="E26" s="26">
        <v>3</v>
      </c>
      <c r="F26" s="26">
        <f t="shared" si="1"/>
        <v>7.692307692307693</v>
      </c>
      <c r="G26" s="26">
        <v>37</v>
      </c>
      <c r="H26" s="26">
        <v>34</v>
      </c>
      <c r="I26" s="26">
        <f t="shared" si="2"/>
        <v>91.89189189189189</v>
      </c>
      <c r="J26" s="26">
        <v>3</v>
      </c>
      <c r="K26" s="26">
        <f t="shared" si="3"/>
        <v>8.108108108108109</v>
      </c>
      <c r="L26" s="26">
        <v>2</v>
      </c>
      <c r="M26" s="26">
        <v>2</v>
      </c>
      <c r="N26" s="26">
        <f t="shared" si="6"/>
        <v>100</v>
      </c>
      <c r="O26" s="141"/>
      <c r="P26" s="141"/>
      <c r="Q26" s="28"/>
      <c r="R26" s="29">
        <v>2</v>
      </c>
      <c r="S26" s="25">
        <f>(100/E26)*R26</f>
        <v>66.66666666666667</v>
      </c>
      <c r="T26" s="142"/>
      <c r="U26" s="141"/>
      <c r="V26" s="29">
        <v>1</v>
      </c>
      <c r="W26" s="25">
        <f t="shared" si="8"/>
        <v>33.333333333333336</v>
      </c>
      <c r="X26" s="27">
        <v>4.9</v>
      </c>
      <c r="Y26" s="30">
        <v>4.7</v>
      </c>
      <c r="Z26" s="30">
        <f t="shared" si="4"/>
        <v>4.800000000000001</v>
      </c>
      <c r="AA26" s="23">
        <v>4.3</v>
      </c>
      <c r="AB26" s="30">
        <v>4.7</v>
      </c>
      <c r="AC26" s="30">
        <v>4.7</v>
      </c>
      <c r="AD26" s="31">
        <f t="shared" si="5"/>
        <v>4.7</v>
      </c>
      <c r="AE26" s="23">
        <v>4.8</v>
      </c>
      <c r="AF26" s="23">
        <v>4.5</v>
      </c>
    </row>
    <row r="27" spans="1:32" ht="12.75">
      <c r="A27" s="9" t="s">
        <v>30</v>
      </c>
      <c r="B27" s="25">
        <v>11</v>
      </c>
      <c r="C27" s="26">
        <v>10</v>
      </c>
      <c r="D27" s="26">
        <f t="shared" si="0"/>
        <v>90.90909090909092</v>
      </c>
      <c r="E27" s="26">
        <v>1</v>
      </c>
      <c r="F27" s="26">
        <f t="shared" si="1"/>
        <v>9.090909090909092</v>
      </c>
      <c r="G27" s="26">
        <v>9</v>
      </c>
      <c r="H27" s="26">
        <v>8</v>
      </c>
      <c r="I27" s="26">
        <f t="shared" si="2"/>
        <v>88.88888888888889</v>
      </c>
      <c r="J27" s="26">
        <v>1</v>
      </c>
      <c r="K27" s="26">
        <f t="shared" si="3"/>
        <v>11.11111111111111</v>
      </c>
      <c r="L27" s="26">
        <v>2</v>
      </c>
      <c r="M27" s="26">
        <v>2</v>
      </c>
      <c r="N27" s="26">
        <f t="shared" si="6"/>
        <v>100</v>
      </c>
      <c r="O27" s="141"/>
      <c r="P27" s="141"/>
      <c r="Q27" s="28"/>
      <c r="R27" s="142"/>
      <c r="S27" s="141"/>
      <c r="T27" s="142"/>
      <c r="U27" s="141"/>
      <c r="V27" s="29">
        <v>1</v>
      </c>
      <c r="W27" s="25">
        <f t="shared" si="8"/>
        <v>100</v>
      </c>
      <c r="X27" s="27">
        <v>4.8</v>
      </c>
      <c r="Y27" s="30">
        <v>4.5</v>
      </c>
      <c r="Z27" s="30">
        <f t="shared" si="4"/>
        <v>4.65</v>
      </c>
      <c r="AA27" s="23">
        <v>4.3</v>
      </c>
      <c r="AB27" s="30">
        <v>4.4</v>
      </c>
      <c r="AC27" s="30">
        <v>4.3</v>
      </c>
      <c r="AD27" s="31">
        <f t="shared" si="5"/>
        <v>4.33</v>
      </c>
      <c r="AE27" s="23">
        <v>4.5</v>
      </c>
      <c r="AF27" s="23">
        <v>4.6</v>
      </c>
    </row>
    <row r="28" spans="1:32" ht="12.75">
      <c r="A28" s="9" t="s">
        <v>48</v>
      </c>
      <c r="B28" s="25">
        <v>6</v>
      </c>
      <c r="C28" s="26">
        <v>6</v>
      </c>
      <c r="D28" s="26">
        <f t="shared" si="0"/>
        <v>100</v>
      </c>
      <c r="E28" s="141"/>
      <c r="F28" s="141"/>
      <c r="G28" s="26">
        <v>5</v>
      </c>
      <c r="H28" s="26">
        <v>5</v>
      </c>
      <c r="I28" s="26">
        <f t="shared" si="2"/>
        <v>100</v>
      </c>
      <c r="J28" s="141"/>
      <c r="K28" s="141"/>
      <c r="L28" s="26">
        <v>1</v>
      </c>
      <c r="M28" s="26">
        <v>1</v>
      </c>
      <c r="N28" s="26">
        <f t="shared" si="6"/>
        <v>100</v>
      </c>
      <c r="O28" s="141"/>
      <c r="P28" s="141"/>
      <c r="Q28" s="28"/>
      <c r="R28" s="142"/>
      <c r="S28" s="141"/>
      <c r="T28" s="142"/>
      <c r="U28" s="141"/>
      <c r="V28" s="142"/>
      <c r="W28" s="141"/>
      <c r="X28" s="27">
        <v>4.6</v>
      </c>
      <c r="Y28" s="30">
        <v>4.6</v>
      </c>
      <c r="Z28" s="30">
        <f t="shared" si="4"/>
        <v>4.6</v>
      </c>
      <c r="AA28" s="23">
        <v>4.7</v>
      </c>
      <c r="AB28" s="30">
        <v>4.6</v>
      </c>
      <c r="AC28" s="30">
        <v>4.5</v>
      </c>
      <c r="AD28" s="31">
        <f t="shared" si="5"/>
        <v>4.529999999999999</v>
      </c>
      <c r="AE28" s="23">
        <v>4.7</v>
      </c>
      <c r="AF28" s="23">
        <v>4.5</v>
      </c>
    </row>
    <row r="29" spans="1:32" ht="12.75">
      <c r="A29" s="9" t="s">
        <v>31</v>
      </c>
      <c r="B29" s="25">
        <v>40</v>
      </c>
      <c r="C29" s="26">
        <v>33</v>
      </c>
      <c r="D29" s="26">
        <f t="shared" si="0"/>
        <v>82.5</v>
      </c>
      <c r="E29" s="26">
        <v>7</v>
      </c>
      <c r="F29" s="26">
        <f t="shared" si="1"/>
        <v>17.5</v>
      </c>
      <c r="G29" s="26">
        <v>30</v>
      </c>
      <c r="H29" s="26">
        <v>25</v>
      </c>
      <c r="I29" s="26">
        <f t="shared" si="2"/>
        <v>83.33333333333334</v>
      </c>
      <c r="J29" s="26">
        <v>5</v>
      </c>
      <c r="K29" s="26">
        <f t="shared" si="3"/>
        <v>16.666666666666668</v>
      </c>
      <c r="L29" s="26">
        <v>10</v>
      </c>
      <c r="M29" s="26">
        <v>8</v>
      </c>
      <c r="N29" s="26">
        <f t="shared" si="6"/>
        <v>80</v>
      </c>
      <c r="O29" s="26">
        <v>2</v>
      </c>
      <c r="P29" s="26">
        <f>SUM(100/L29)*O29</f>
        <v>20</v>
      </c>
      <c r="Q29" s="28"/>
      <c r="R29" s="29">
        <v>2</v>
      </c>
      <c r="S29" s="25">
        <f>(100/E29)*R29</f>
        <v>28.571428571428573</v>
      </c>
      <c r="T29" s="29">
        <v>2</v>
      </c>
      <c r="U29" s="25">
        <f t="shared" si="7"/>
        <v>28.571428571428573</v>
      </c>
      <c r="V29" s="29">
        <v>3</v>
      </c>
      <c r="W29" s="25">
        <f t="shared" si="8"/>
        <v>42.85714285714286</v>
      </c>
      <c r="X29" s="27">
        <v>4.6</v>
      </c>
      <c r="Y29" s="30">
        <v>4.6</v>
      </c>
      <c r="Z29" s="30">
        <f t="shared" si="4"/>
        <v>4.6</v>
      </c>
      <c r="AA29" s="23">
        <v>4.3</v>
      </c>
      <c r="AB29" s="30">
        <v>4.6</v>
      </c>
      <c r="AC29" s="30">
        <v>4.3</v>
      </c>
      <c r="AD29" s="31">
        <f t="shared" si="5"/>
        <v>4.39</v>
      </c>
      <c r="AE29" s="23">
        <v>4.7</v>
      </c>
      <c r="AF29" s="23">
        <v>4.5</v>
      </c>
    </row>
    <row r="30" spans="1:32" ht="12.75">
      <c r="A30" s="9" t="s">
        <v>32</v>
      </c>
      <c r="B30" s="25">
        <v>38</v>
      </c>
      <c r="C30" s="26">
        <v>38</v>
      </c>
      <c r="D30" s="26">
        <f t="shared" si="0"/>
        <v>100</v>
      </c>
      <c r="E30" s="141"/>
      <c r="F30" s="141"/>
      <c r="G30" s="26">
        <v>33</v>
      </c>
      <c r="H30" s="26">
        <v>33</v>
      </c>
      <c r="I30" s="26">
        <f t="shared" si="2"/>
        <v>100</v>
      </c>
      <c r="J30" s="141"/>
      <c r="K30" s="141"/>
      <c r="L30" s="26">
        <v>5</v>
      </c>
      <c r="M30" s="26">
        <v>5</v>
      </c>
      <c r="N30" s="26">
        <f t="shared" si="6"/>
        <v>100</v>
      </c>
      <c r="O30" s="141"/>
      <c r="P30" s="141"/>
      <c r="Q30" s="28"/>
      <c r="R30" s="142"/>
      <c r="S30" s="141"/>
      <c r="T30" s="142"/>
      <c r="U30" s="141"/>
      <c r="V30" s="142"/>
      <c r="W30" s="141"/>
      <c r="X30" s="27">
        <v>4.6</v>
      </c>
      <c r="Y30" s="30">
        <v>4.5</v>
      </c>
      <c r="Z30" s="30">
        <f t="shared" si="4"/>
        <v>4.55</v>
      </c>
      <c r="AA30" s="23">
        <v>4.7</v>
      </c>
      <c r="AB30" s="30">
        <v>4.8</v>
      </c>
      <c r="AC30" s="30">
        <v>4.7</v>
      </c>
      <c r="AD30" s="31">
        <f t="shared" si="5"/>
        <v>4.73</v>
      </c>
      <c r="AE30" s="23">
        <v>4.4</v>
      </c>
      <c r="AF30" s="23">
        <v>4.5</v>
      </c>
    </row>
    <row r="31" spans="1:32" ht="12.75">
      <c r="A31" s="9" t="s">
        <v>33</v>
      </c>
      <c r="B31" s="25">
        <v>16</v>
      </c>
      <c r="C31" s="26">
        <v>15</v>
      </c>
      <c r="D31" s="26">
        <f t="shared" si="0"/>
        <v>93.75</v>
      </c>
      <c r="E31" s="26">
        <v>1</v>
      </c>
      <c r="F31" s="26">
        <f t="shared" si="1"/>
        <v>6.25</v>
      </c>
      <c r="G31" s="26">
        <v>14</v>
      </c>
      <c r="H31" s="26">
        <v>14</v>
      </c>
      <c r="I31" s="26">
        <f t="shared" si="2"/>
        <v>100</v>
      </c>
      <c r="J31" s="141"/>
      <c r="K31" s="141"/>
      <c r="L31" s="26">
        <v>2</v>
      </c>
      <c r="M31" s="26">
        <v>1</v>
      </c>
      <c r="N31" s="26">
        <f t="shared" si="6"/>
        <v>50</v>
      </c>
      <c r="O31" s="26">
        <v>1</v>
      </c>
      <c r="P31" s="26">
        <f>SUM(100/L31)*O31</f>
        <v>50</v>
      </c>
      <c r="Q31" s="28"/>
      <c r="R31" s="142"/>
      <c r="S31" s="141"/>
      <c r="T31" s="29">
        <v>1</v>
      </c>
      <c r="U31" s="25">
        <f t="shared" si="7"/>
        <v>100</v>
      </c>
      <c r="V31" s="142"/>
      <c r="W31" s="141"/>
      <c r="X31" s="27">
        <v>4.8</v>
      </c>
      <c r="Y31" s="30">
        <v>4.6</v>
      </c>
      <c r="Z31" s="30">
        <f t="shared" si="4"/>
        <v>4.699999999999999</v>
      </c>
      <c r="AA31" s="23">
        <v>4.4</v>
      </c>
      <c r="AB31" s="30">
        <v>4.3</v>
      </c>
      <c r="AC31" s="30">
        <v>4.5</v>
      </c>
      <c r="AD31" s="31">
        <f t="shared" si="5"/>
        <v>4.4399999999999995</v>
      </c>
      <c r="AE31" s="23">
        <v>4.4</v>
      </c>
      <c r="AF31" s="23">
        <v>4.3</v>
      </c>
    </row>
    <row r="32" spans="1:33" ht="12.75">
      <c r="A32" s="9" t="s">
        <v>34</v>
      </c>
      <c r="B32" s="25">
        <v>151</v>
      </c>
      <c r="C32" s="26">
        <v>121</v>
      </c>
      <c r="D32" s="26">
        <f t="shared" si="0"/>
        <v>80.13245033112584</v>
      </c>
      <c r="E32" s="26">
        <v>30</v>
      </c>
      <c r="F32" s="26">
        <f t="shared" si="1"/>
        <v>19.867549668874172</v>
      </c>
      <c r="G32" s="26">
        <v>122</v>
      </c>
      <c r="H32" s="26">
        <v>120</v>
      </c>
      <c r="I32" s="26">
        <f t="shared" si="2"/>
        <v>98.36065573770492</v>
      </c>
      <c r="J32" s="26">
        <v>2</v>
      </c>
      <c r="K32" s="26">
        <f t="shared" si="3"/>
        <v>1.639344262295082</v>
      </c>
      <c r="L32" s="26">
        <v>29</v>
      </c>
      <c r="M32" s="26">
        <v>19</v>
      </c>
      <c r="N32" s="26">
        <f t="shared" si="6"/>
        <v>65.51724137931033</v>
      </c>
      <c r="O32" s="26">
        <v>10</v>
      </c>
      <c r="P32" s="26">
        <f>SUM(100/L32)*O32</f>
        <v>34.48275862068965</v>
      </c>
      <c r="Q32" s="28"/>
      <c r="R32" s="29">
        <v>10</v>
      </c>
      <c r="S32" s="25">
        <f>(100/E32)*R32</f>
        <v>33.333333333333336</v>
      </c>
      <c r="T32" s="29">
        <v>20</v>
      </c>
      <c r="U32" s="25">
        <f t="shared" si="7"/>
        <v>66.66666666666667</v>
      </c>
      <c r="V32" s="29">
        <v>5</v>
      </c>
      <c r="W32" s="25">
        <f t="shared" si="8"/>
        <v>16.666666666666668</v>
      </c>
      <c r="X32" s="27">
        <v>4.8</v>
      </c>
      <c r="Y32" s="30">
        <v>4.5</v>
      </c>
      <c r="Z32" s="30">
        <f t="shared" si="4"/>
        <v>4.65</v>
      </c>
      <c r="AA32" s="23">
        <v>4.4</v>
      </c>
      <c r="AB32" s="30">
        <v>4.3</v>
      </c>
      <c r="AC32" s="30">
        <v>4.5</v>
      </c>
      <c r="AD32" s="31">
        <f>AVERAGE(AB32*0.3+AC32*0.7)</f>
        <v>4.4399999999999995</v>
      </c>
      <c r="AE32" s="23">
        <v>4.5</v>
      </c>
      <c r="AF32" s="23">
        <v>4.5</v>
      </c>
      <c r="AG32" s="130"/>
    </row>
    <row r="33" spans="1:32" ht="12.75">
      <c r="A33" s="9" t="s">
        <v>35</v>
      </c>
      <c r="B33" s="25">
        <v>62</v>
      </c>
      <c r="C33" s="26">
        <v>54</v>
      </c>
      <c r="D33" s="26">
        <f t="shared" si="0"/>
        <v>87.09677419354838</v>
      </c>
      <c r="E33" s="26">
        <v>8</v>
      </c>
      <c r="F33" s="26">
        <f t="shared" si="1"/>
        <v>12.903225806451612</v>
      </c>
      <c r="G33" s="26">
        <v>54</v>
      </c>
      <c r="H33" s="26">
        <v>53</v>
      </c>
      <c r="I33" s="26">
        <f t="shared" si="2"/>
        <v>98.14814814814815</v>
      </c>
      <c r="J33" s="26">
        <v>1</v>
      </c>
      <c r="K33" s="26">
        <f t="shared" si="3"/>
        <v>1.8518518518518519</v>
      </c>
      <c r="L33" s="26">
        <v>8</v>
      </c>
      <c r="M33" s="26">
        <v>7</v>
      </c>
      <c r="N33" s="26">
        <f t="shared" si="6"/>
        <v>87.5</v>
      </c>
      <c r="O33" s="26">
        <v>1</v>
      </c>
      <c r="P33" s="26">
        <f>SUM(100/L33)*O33</f>
        <v>12.5</v>
      </c>
      <c r="Q33" s="28"/>
      <c r="R33" s="29">
        <v>2</v>
      </c>
      <c r="S33" s="25">
        <f>(100/E33)*R33</f>
        <v>25</v>
      </c>
      <c r="T33" s="29">
        <v>2</v>
      </c>
      <c r="U33" s="25">
        <f t="shared" si="7"/>
        <v>25</v>
      </c>
      <c r="V33" s="29">
        <v>4</v>
      </c>
      <c r="W33" s="25">
        <f t="shared" si="8"/>
        <v>50</v>
      </c>
      <c r="X33" s="27">
        <v>4.8</v>
      </c>
      <c r="Y33" s="30">
        <v>4.8</v>
      </c>
      <c r="Z33" s="30">
        <f t="shared" si="4"/>
        <v>4.8</v>
      </c>
      <c r="AA33" s="23">
        <v>4.5</v>
      </c>
      <c r="AB33" s="30">
        <v>4.7</v>
      </c>
      <c r="AC33" s="30">
        <v>4.5</v>
      </c>
      <c r="AD33" s="31">
        <f t="shared" si="5"/>
        <v>4.56</v>
      </c>
      <c r="AE33" s="23">
        <v>4.6</v>
      </c>
      <c r="AF33" s="23">
        <v>4.4</v>
      </c>
    </row>
    <row r="34" spans="1:32" ht="12.75">
      <c r="A34" s="14" t="s">
        <v>36</v>
      </c>
      <c r="B34" s="15">
        <f>SUM(B8:B33)</f>
        <v>816</v>
      </c>
      <c r="C34" s="15">
        <f>SUM(C8:C33)</f>
        <v>717</v>
      </c>
      <c r="D34" s="34">
        <f>(100/B34)*C34</f>
        <v>87.86764705882352</v>
      </c>
      <c r="E34" s="15">
        <f>SUM(E8:E33)</f>
        <v>99</v>
      </c>
      <c r="F34" s="34">
        <f>(100/B34)*E34</f>
        <v>12.13235294117647</v>
      </c>
      <c r="G34" s="15">
        <f>SUM(G8:G33)</f>
        <v>688</v>
      </c>
      <c r="H34" s="15">
        <f>SUM(H8:H33)</f>
        <v>641</v>
      </c>
      <c r="I34" s="34">
        <f>(100/G34)*H34</f>
        <v>93.1686046511628</v>
      </c>
      <c r="J34" s="15">
        <f>SUM(J8:J33)</f>
        <v>47</v>
      </c>
      <c r="K34" s="34">
        <f>(100/G34)*J34</f>
        <v>6.8313953488372094</v>
      </c>
      <c r="L34" s="15">
        <f>SUM(L8:L33)</f>
        <v>126</v>
      </c>
      <c r="M34" s="15">
        <f>SUM(M8:M33)</f>
        <v>98</v>
      </c>
      <c r="N34" s="34">
        <f>(100/L34)*M34</f>
        <v>77.77777777777777</v>
      </c>
      <c r="O34" s="15">
        <f>SUM(O8:O33)</f>
        <v>28</v>
      </c>
      <c r="P34" s="34">
        <f>(100/L34)*O34</f>
        <v>22.22222222222222</v>
      </c>
      <c r="Q34" s="10"/>
      <c r="R34" s="15">
        <f>SUM(R8:R33)</f>
        <v>31</v>
      </c>
      <c r="S34" s="11">
        <f>(100/E34)*R34</f>
        <v>31.313131313131315</v>
      </c>
      <c r="T34" s="15">
        <f>SUM(T8:T33)</f>
        <v>48</v>
      </c>
      <c r="U34" s="12">
        <f>(100/E34)*T34</f>
        <v>48.484848484848484</v>
      </c>
      <c r="V34" s="15">
        <f>SUM(V8:V33)</f>
        <v>25</v>
      </c>
      <c r="W34" s="11">
        <f>(100/E34)*V34</f>
        <v>25.252525252525253</v>
      </c>
      <c r="X34" s="21">
        <f aca="true" t="shared" si="9" ref="X34:AC34">AVERAGE(X8:X33)</f>
        <v>4.86153846153846</v>
      </c>
      <c r="Y34" s="21">
        <f t="shared" si="9"/>
        <v>4.626923076923076</v>
      </c>
      <c r="Z34" s="32">
        <f>AVERAGE(X33:Y34)</f>
        <v>4.772115384615384</v>
      </c>
      <c r="AA34" s="32">
        <f t="shared" si="9"/>
        <v>4.538461538461538</v>
      </c>
      <c r="AB34" s="21">
        <f t="shared" si="9"/>
        <v>4.565384615384615</v>
      </c>
      <c r="AC34" s="21">
        <f t="shared" si="9"/>
        <v>4.523076923076923</v>
      </c>
      <c r="AD34" s="32">
        <f>AVERAGE(AD8:AD33)</f>
        <v>4.535769230769231</v>
      </c>
      <c r="AE34" s="21">
        <f>AVERAGE(AE8:AE33)</f>
        <v>4.552</v>
      </c>
      <c r="AF34" s="21">
        <f>AVERAGE(AF8:AF33)</f>
        <v>4.428</v>
      </c>
    </row>
  </sheetData>
  <sheetProtection password="C0EB" sheet="1"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"/>
  <sheetViews>
    <sheetView zoomScale="150" zoomScaleNormal="150" zoomScalePageLayoutView="0" workbookViewId="0" topLeftCell="A1">
      <pane ySplit="7" topLeftCell="A8" activePane="bottomLeft" state="frozen"/>
      <selection pane="topLeft" activeCell="A1" sqref="A1"/>
      <selection pane="bottomLeft" activeCell="A8" sqref="A8:B19"/>
    </sheetView>
  </sheetViews>
  <sheetFormatPr defaultColWidth="11.421875" defaultRowHeight="12.75"/>
  <cols>
    <col min="1" max="1" width="11.28125" style="0" customWidth="1"/>
    <col min="2" max="3" width="4.7109375" style="0" customWidth="1"/>
    <col min="4" max="4" width="5.00390625" style="0" customWidth="1"/>
    <col min="5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81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7" t="s">
        <v>79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72</v>
      </c>
      <c r="U7" s="18" t="s">
        <v>7</v>
      </c>
      <c r="V7" s="18" t="s">
        <v>50</v>
      </c>
      <c r="W7" s="18" t="s">
        <v>7</v>
      </c>
      <c r="X7" s="18" t="s">
        <v>39</v>
      </c>
      <c r="Y7" s="18" t="s">
        <v>40</v>
      </c>
      <c r="Z7" s="17" t="s">
        <v>82</v>
      </c>
      <c r="AA7" s="17" t="s">
        <v>15</v>
      </c>
      <c r="AB7" s="18" t="s">
        <v>38</v>
      </c>
      <c r="AC7" s="18" t="s">
        <v>16</v>
      </c>
      <c r="AD7" s="17" t="s">
        <v>17</v>
      </c>
      <c r="AE7" s="22" t="s">
        <v>41</v>
      </c>
      <c r="AF7" s="22" t="s">
        <v>42</v>
      </c>
    </row>
    <row r="8" spans="1:32" ht="12.75">
      <c r="A8" s="9" t="s">
        <v>18</v>
      </c>
      <c r="B8" s="25">
        <v>31</v>
      </c>
      <c r="C8" s="26">
        <v>28</v>
      </c>
      <c r="D8" s="26">
        <f>SUM(100/B8)*C8</f>
        <v>90.32258064516128</v>
      </c>
      <c r="E8" s="26">
        <v>3</v>
      </c>
      <c r="F8" s="26">
        <f>SUM(100/B8)*E8</f>
        <v>9.677419354838708</v>
      </c>
      <c r="G8" s="26">
        <v>29</v>
      </c>
      <c r="H8" s="26">
        <v>27</v>
      </c>
      <c r="I8" s="26">
        <f>SUM(100/G8)*H8</f>
        <v>93.10344827586206</v>
      </c>
      <c r="J8" s="26">
        <v>2</v>
      </c>
      <c r="K8" s="26">
        <f>SUM(100/G8)*J8</f>
        <v>6.896551724137931</v>
      </c>
      <c r="L8" s="26">
        <v>2</v>
      </c>
      <c r="M8" s="26">
        <v>1</v>
      </c>
      <c r="N8" s="26">
        <f>SUM(100/L8)*M8</f>
        <v>50</v>
      </c>
      <c r="O8" s="26">
        <v>1</v>
      </c>
      <c r="P8" s="26">
        <f>SUM(100/L8)*O8</f>
        <v>50</v>
      </c>
      <c r="Q8" s="28"/>
      <c r="R8" s="29">
        <v>1</v>
      </c>
      <c r="S8" s="25">
        <f>(100/E8)*R8</f>
        <v>33.333333333333336</v>
      </c>
      <c r="T8" s="29">
        <v>1</v>
      </c>
      <c r="U8" s="25">
        <f>(100/E8)*T8</f>
        <v>33.333333333333336</v>
      </c>
      <c r="V8" s="29">
        <v>1</v>
      </c>
      <c r="W8" s="25">
        <f>(100/E8)*V8</f>
        <v>33.333333333333336</v>
      </c>
      <c r="X8" s="27">
        <v>5.2</v>
      </c>
      <c r="Y8" s="30">
        <v>4.5</v>
      </c>
      <c r="Z8" s="30">
        <f>AVERAGE(X8:Y8)</f>
        <v>4.85</v>
      </c>
      <c r="AA8" s="23">
        <v>4.5</v>
      </c>
      <c r="AB8" s="30">
        <v>4.6</v>
      </c>
      <c r="AC8" s="30">
        <v>4.5</v>
      </c>
      <c r="AD8" s="31">
        <f>AVERAGE(AB8*0.3+AC8*0.7)</f>
        <v>4.529999999999999</v>
      </c>
      <c r="AE8" s="24">
        <v>4.3</v>
      </c>
      <c r="AF8" s="24">
        <v>4.1</v>
      </c>
    </row>
    <row r="9" spans="1:32" ht="12.75">
      <c r="A9" s="9" t="s">
        <v>47</v>
      </c>
      <c r="B9" s="25">
        <v>16</v>
      </c>
      <c r="C9" s="26">
        <v>16</v>
      </c>
      <c r="D9" s="26">
        <f aca="true" t="shared" si="0" ref="D9:D19">SUM(100/B9)*C9</f>
        <v>100</v>
      </c>
      <c r="E9" s="141"/>
      <c r="F9" s="141"/>
      <c r="G9" s="26">
        <v>16</v>
      </c>
      <c r="H9" s="26">
        <v>16</v>
      </c>
      <c r="I9" s="26">
        <f aca="true" t="shared" si="1" ref="I9:I19">SUM(100/G9)*H9</f>
        <v>100</v>
      </c>
      <c r="J9" s="141"/>
      <c r="K9" s="141"/>
      <c r="L9" s="141"/>
      <c r="M9" s="141"/>
      <c r="N9" s="141"/>
      <c r="O9" s="141"/>
      <c r="P9" s="141"/>
      <c r="Q9" s="28"/>
      <c r="R9" s="142"/>
      <c r="S9" s="141"/>
      <c r="T9" s="142"/>
      <c r="U9" s="141"/>
      <c r="V9" s="142"/>
      <c r="W9" s="141"/>
      <c r="X9" s="27">
        <v>5.1</v>
      </c>
      <c r="Y9" s="30">
        <v>4.7</v>
      </c>
      <c r="Z9" s="30">
        <f aca="true" t="shared" si="2" ref="Z9:Z19">AVERAGE(X9:Y9)</f>
        <v>4.9</v>
      </c>
      <c r="AA9" s="23">
        <v>4.6</v>
      </c>
      <c r="AB9" s="30">
        <v>4.6</v>
      </c>
      <c r="AC9" s="30">
        <v>4.8</v>
      </c>
      <c r="AD9" s="31">
        <f aca="true" t="shared" si="3" ref="AD9:AD19">AVERAGE(AB9*0.3+AC9*0.7)</f>
        <v>4.74</v>
      </c>
      <c r="AE9" s="24">
        <v>4.6</v>
      </c>
      <c r="AF9" s="24">
        <v>4.5</v>
      </c>
    </row>
    <row r="10" spans="1:32" ht="12.75">
      <c r="A10" s="13" t="s">
        <v>23</v>
      </c>
      <c r="B10" s="25">
        <v>11</v>
      </c>
      <c r="C10" s="26">
        <v>11</v>
      </c>
      <c r="D10" s="26">
        <f t="shared" si="0"/>
        <v>100.00000000000001</v>
      </c>
      <c r="E10" s="141"/>
      <c r="F10" s="141"/>
      <c r="G10" s="26">
        <v>10</v>
      </c>
      <c r="H10" s="26">
        <v>10</v>
      </c>
      <c r="I10" s="26">
        <f t="shared" si="1"/>
        <v>100</v>
      </c>
      <c r="J10" s="141"/>
      <c r="K10" s="141"/>
      <c r="L10" s="26">
        <v>1</v>
      </c>
      <c r="M10" s="26">
        <v>1</v>
      </c>
      <c r="N10" s="26">
        <f>SUM(100/L10)*M10</f>
        <v>100</v>
      </c>
      <c r="O10" s="141"/>
      <c r="P10" s="141"/>
      <c r="Q10" s="28"/>
      <c r="R10" s="142"/>
      <c r="S10" s="141"/>
      <c r="T10" s="142"/>
      <c r="U10" s="141"/>
      <c r="V10" s="142"/>
      <c r="W10" s="141"/>
      <c r="X10" s="27">
        <v>4.8</v>
      </c>
      <c r="Y10" s="30">
        <v>4.6</v>
      </c>
      <c r="Z10" s="30">
        <f t="shared" si="2"/>
        <v>4.699999999999999</v>
      </c>
      <c r="AA10" s="23">
        <v>4.9</v>
      </c>
      <c r="AB10" s="30">
        <v>4.5</v>
      </c>
      <c r="AC10" s="30">
        <v>4.5</v>
      </c>
      <c r="AD10" s="31">
        <f t="shared" si="3"/>
        <v>4.5</v>
      </c>
      <c r="AE10" s="24">
        <v>4.5</v>
      </c>
      <c r="AF10" s="24">
        <v>4.5</v>
      </c>
    </row>
    <row r="11" spans="1:32" ht="12.75">
      <c r="A11" s="13" t="s">
        <v>24</v>
      </c>
      <c r="B11" s="25">
        <v>3</v>
      </c>
      <c r="C11" s="26">
        <v>3</v>
      </c>
      <c r="D11" s="26">
        <f t="shared" si="0"/>
        <v>100</v>
      </c>
      <c r="E11" s="141"/>
      <c r="F11" s="141"/>
      <c r="G11" s="26">
        <v>3</v>
      </c>
      <c r="H11" s="26">
        <v>3</v>
      </c>
      <c r="I11" s="26">
        <f t="shared" si="1"/>
        <v>100</v>
      </c>
      <c r="J11" s="141"/>
      <c r="K11" s="141"/>
      <c r="L11" s="141"/>
      <c r="M11" s="141"/>
      <c r="N11" s="141"/>
      <c r="O11" s="141"/>
      <c r="P11" s="141"/>
      <c r="Q11" s="28"/>
      <c r="R11" s="142"/>
      <c r="S11" s="141"/>
      <c r="T11" s="142"/>
      <c r="U11" s="141"/>
      <c r="V11" s="142"/>
      <c r="W11" s="141"/>
      <c r="X11" s="27">
        <v>5.5</v>
      </c>
      <c r="Y11" s="30">
        <v>5.3</v>
      </c>
      <c r="Z11" s="30">
        <f t="shared" si="2"/>
        <v>5.4</v>
      </c>
      <c r="AA11" s="23">
        <v>5.2</v>
      </c>
      <c r="AB11" s="30">
        <v>5.3</v>
      </c>
      <c r="AC11" s="30">
        <v>5</v>
      </c>
      <c r="AD11" s="31">
        <f t="shared" si="3"/>
        <v>5.09</v>
      </c>
      <c r="AE11" s="24">
        <v>4.3</v>
      </c>
      <c r="AF11" s="24">
        <v>4.3</v>
      </c>
    </row>
    <row r="12" spans="1:32" ht="12.75">
      <c r="A12" s="9" t="s">
        <v>26</v>
      </c>
      <c r="B12" s="25">
        <v>3</v>
      </c>
      <c r="C12" s="26">
        <v>3</v>
      </c>
      <c r="D12" s="26">
        <f t="shared" si="0"/>
        <v>100</v>
      </c>
      <c r="E12" s="141"/>
      <c r="F12" s="141"/>
      <c r="G12" s="26">
        <v>3</v>
      </c>
      <c r="H12" s="26">
        <v>3</v>
      </c>
      <c r="I12" s="26">
        <f t="shared" si="1"/>
        <v>100</v>
      </c>
      <c r="J12" s="141"/>
      <c r="K12" s="141"/>
      <c r="L12" s="141"/>
      <c r="M12" s="141"/>
      <c r="N12" s="141"/>
      <c r="O12" s="141"/>
      <c r="P12" s="141"/>
      <c r="Q12" s="28"/>
      <c r="R12" s="142"/>
      <c r="S12" s="141"/>
      <c r="T12" s="142"/>
      <c r="U12" s="141"/>
      <c r="V12" s="142"/>
      <c r="W12" s="141"/>
      <c r="X12" s="27">
        <v>5</v>
      </c>
      <c r="Y12" s="30">
        <v>4.8</v>
      </c>
      <c r="Z12" s="30">
        <f t="shared" si="2"/>
        <v>4.9</v>
      </c>
      <c r="AA12" s="23">
        <v>4.8</v>
      </c>
      <c r="AB12" s="30">
        <v>4</v>
      </c>
      <c r="AC12" s="30">
        <v>4.2</v>
      </c>
      <c r="AD12" s="31">
        <f t="shared" si="3"/>
        <v>4.14</v>
      </c>
      <c r="AE12" s="24">
        <v>4.5</v>
      </c>
      <c r="AF12" s="24">
        <v>4.6</v>
      </c>
    </row>
    <row r="13" spans="1:32" ht="12.75">
      <c r="A13" s="9" t="s">
        <v>27</v>
      </c>
      <c r="B13" s="25">
        <v>11</v>
      </c>
      <c r="C13" s="26">
        <v>10</v>
      </c>
      <c r="D13" s="26">
        <f t="shared" si="0"/>
        <v>90.90909090909092</v>
      </c>
      <c r="E13" s="26">
        <v>1</v>
      </c>
      <c r="F13" s="26">
        <f aca="true" t="shared" si="4" ref="F13:F18">SUM(100/B13)*E13</f>
        <v>9.090909090909092</v>
      </c>
      <c r="G13" s="26">
        <v>10</v>
      </c>
      <c r="H13" s="26">
        <v>10</v>
      </c>
      <c r="I13" s="26">
        <f t="shared" si="1"/>
        <v>100</v>
      </c>
      <c r="J13" s="141"/>
      <c r="K13" s="141"/>
      <c r="L13" s="141"/>
      <c r="M13" s="141"/>
      <c r="N13" s="141"/>
      <c r="O13" s="141"/>
      <c r="P13" s="141"/>
      <c r="Q13" s="28"/>
      <c r="R13" s="142"/>
      <c r="S13" s="141"/>
      <c r="T13" s="29">
        <v>1</v>
      </c>
      <c r="U13" s="25">
        <f aca="true" t="shared" si="5" ref="U13:U18">(100/E13)*T13</f>
        <v>100</v>
      </c>
      <c r="V13" s="142"/>
      <c r="W13" s="141"/>
      <c r="X13" s="27">
        <v>5.1</v>
      </c>
      <c r="Y13" s="30">
        <v>5</v>
      </c>
      <c r="Z13" s="30">
        <f t="shared" si="2"/>
        <v>5.05</v>
      </c>
      <c r="AA13" s="23">
        <v>4.9</v>
      </c>
      <c r="AB13" s="30">
        <v>4.9</v>
      </c>
      <c r="AC13" s="30">
        <v>4.8</v>
      </c>
      <c r="AD13" s="31">
        <f t="shared" si="3"/>
        <v>4.83</v>
      </c>
      <c r="AE13" s="24">
        <v>4.3</v>
      </c>
      <c r="AF13" s="24">
        <v>4.3</v>
      </c>
    </row>
    <row r="14" spans="1:32" ht="12.75">
      <c r="A14" s="9" t="s">
        <v>44</v>
      </c>
      <c r="B14" s="25">
        <v>3</v>
      </c>
      <c r="C14" s="26">
        <v>3</v>
      </c>
      <c r="D14" s="26">
        <f t="shared" si="0"/>
        <v>100</v>
      </c>
      <c r="E14" s="141"/>
      <c r="F14" s="141"/>
      <c r="G14" s="26">
        <v>3</v>
      </c>
      <c r="H14" s="26">
        <v>3</v>
      </c>
      <c r="I14" s="26">
        <f t="shared" si="1"/>
        <v>100</v>
      </c>
      <c r="J14" s="141"/>
      <c r="K14" s="141"/>
      <c r="L14" s="141"/>
      <c r="M14" s="141"/>
      <c r="N14" s="141"/>
      <c r="O14" s="141"/>
      <c r="P14" s="141"/>
      <c r="Q14" s="28"/>
      <c r="R14" s="142"/>
      <c r="S14" s="141"/>
      <c r="T14" s="142"/>
      <c r="U14" s="141"/>
      <c r="V14" s="142"/>
      <c r="W14" s="141"/>
      <c r="X14" s="27">
        <v>4.9</v>
      </c>
      <c r="Y14" s="30">
        <v>4.7</v>
      </c>
      <c r="Z14" s="30">
        <f t="shared" si="2"/>
        <v>4.800000000000001</v>
      </c>
      <c r="AA14" s="23">
        <v>5</v>
      </c>
      <c r="AB14" s="30">
        <v>4.7</v>
      </c>
      <c r="AC14" s="30">
        <v>4.7</v>
      </c>
      <c r="AD14" s="31">
        <f t="shared" si="3"/>
        <v>4.7</v>
      </c>
      <c r="AE14" s="24">
        <v>4.7</v>
      </c>
      <c r="AF14" s="24">
        <v>4.4</v>
      </c>
    </row>
    <row r="15" spans="1:32" ht="12.75">
      <c r="A15" s="9" t="s">
        <v>30</v>
      </c>
      <c r="B15" s="25">
        <v>1</v>
      </c>
      <c r="C15" s="26">
        <v>1</v>
      </c>
      <c r="D15" s="26">
        <f t="shared" si="0"/>
        <v>100</v>
      </c>
      <c r="E15" s="141"/>
      <c r="F15" s="141"/>
      <c r="G15" s="26">
        <v>1</v>
      </c>
      <c r="H15" s="26">
        <v>1</v>
      </c>
      <c r="I15" s="26">
        <f t="shared" si="1"/>
        <v>100</v>
      </c>
      <c r="J15" s="141"/>
      <c r="K15" s="141"/>
      <c r="L15" s="141"/>
      <c r="M15" s="141"/>
      <c r="N15" s="141"/>
      <c r="O15" s="141"/>
      <c r="P15" s="141"/>
      <c r="Q15" s="28"/>
      <c r="R15" s="142"/>
      <c r="S15" s="141"/>
      <c r="T15" s="142"/>
      <c r="U15" s="141"/>
      <c r="V15" s="142"/>
      <c r="W15" s="141"/>
      <c r="X15" s="27">
        <v>5</v>
      </c>
      <c r="Y15" s="30">
        <v>5</v>
      </c>
      <c r="Z15" s="30">
        <f t="shared" si="2"/>
        <v>5</v>
      </c>
      <c r="AA15" s="23">
        <v>5</v>
      </c>
      <c r="AB15" s="30">
        <v>5</v>
      </c>
      <c r="AC15" s="30">
        <v>5</v>
      </c>
      <c r="AD15" s="31">
        <f t="shared" si="3"/>
        <v>5</v>
      </c>
      <c r="AE15" s="24">
        <v>4.5</v>
      </c>
      <c r="AF15" s="24">
        <v>4.6</v>
      </c>
    </row>
    <row r="16" spans="1:32" ht="12.75">
      <c r="A16" s="9" t="s">
        <v>31</v>
      </c>
      <c r="B16" s="25">
        <v>6</v>
      </c>
      <c r="C16" s="26">
        <v>5</v>
      </c>
      <c r="D16" s="26">
        <f t="shared" si="0"/>
        <v>83.33333333333334</v>
      </c>
      <c r="E16" s="26">
        <v>1</v>
      </c>
      <c r="F16" s="26">
        <f t="shared" si="4"/>
        <v>16.666666666666668</v>
      </c>
      <c r="G16" s="26">
        <v>6</v>
      </c>
      <c r="H16" s="26">
        <v>5</v>
      </c>
      <c r="I16" s="26">
        <f t="shared" si="1"/>
        <v>83.33333333333334</v>
      </c>
      <c r="J16" s="26">
        <v>1</v>
      </c>
      <c r="K16" s="26">
        <f>SUM(100/G16)*J16</f>
        <v>16.666666666666668</v>
      </c>
      <c r="L16" s="141"/>
      <c r="M16" s="141"/>
      <c r="N16" s="141"/>
      <c r="O16" s="141"/>
      <c r="P16" s="141"/>
      <c r="Q16" s="28"/>
      <c r="R16" s="142"/>
      <c r="S16" s="141"/>
      <c r="T16" s="29">
        <v>1</v>
      </c>
      <c r="U16" s="25">
        <f t="shared" si="5"/>
        <v>100</v>
      </c>
      <c r="V16" s="142"/>
      <c r="W16" s="141"/>
      <c r="X16" s="27">
        <v>4.4</v>
      </c>
      <c r="Y16" s="30">
        <v>4.4</v>
      </c>
      <c r="Z16" s="30">
        <f t="shared" si="2"/>
        <v>4.4</v>
      </c>
      <c r="AA16" s="23">
        <v>4.6</v>
      </c>
      <c r="AB16" s="30">
        <v>4.4</v>
      </c>
      <c r="AC16" s="30">
        <v>4.5</v>
      </c>
      <c r="AD16" s="31">
        <f t="shared" si="3"/>
        <v>4.47</v>
      </c>
      <c r="AE16" s="24">
        <v>4.7</v>
      </c>
      <c r="AF16" s="24">
        <v>4.5</v>
      </c>
    </row>
    <row r="17" spans="1:32" ht="12.75">
      <c r="A17" s="9" t="s">
        <v>32</v>
      </c>
      <c r="B17" s="25">
        <v>7</v>
      </c>
      <c r="C17" s="26">
        <v>7</v>
      </c>
      <c r="D17" s="26">
        <f t="shared" si="0"/>
        <v>100</v>
      </c>
      <c r="E17" s="141"/>
      <c r="F17" s="141"/>
      <c r="G17" s="26">
        <v>6</v>
      </c>
      <c r="H17" s="26">
        <v>6</v>
      </c>
      <c r="I17" s="26">
        <f t="shared" si="1"/>
        <v>100</v>
      </c>
      <c r="J17" s="141"/>
      <c r="K17" s="141"/>
      <c r="L17" s="26">
        <v>1</v>
      </c>
      <c r="M17" s="26">
        <v>1</v>
      </c>
      <c r="N17" s="26">
        <f>SUM(100/L17)*M17</f>
        <v>100</v>
      </c>
      <c r="O17" s="141"/>
      <c r="P17" s="141"/>
      <c r="Q17" s="28"/>
      <c r="R17" s="142"/>
      <c r="S17" s="141"/>
      <c r="T17" s="142"/>
      <c r="U17" s="141"/>
      <c r="V17" s="142"/>
      <c r="W17" s="141"/>
      <c r="X17" s="27">
        <v>4.9</v>
      </c>
      <c r="Y17" s="30">
        <v>4.4</v>
      </c>
      <c r="Z17" s="30">
        <f t="shared" si="2"/>
        <v>4.65</v>
      </c>
      <c r="AA17" s="23">
        <v>4.7</v>
      </c>
      <c r="AB17" s="30">
        <v>4.7</v>
      </c>
      <c r="AC17" s="30">
        <v>4.7</v>
      </c>
      <c r="AD17" s="31">
        <f t="shared" si="3"/>
        <v>4.7</v>
      </c>
      <c r="AE17" s="24">
        <v>4.4</v>
      </c>
      <c r="AF17" s="24">
        <v>4.5</v>
      </c>
    </row>
    <row r="18" spans="1:33" ht="12.75">
      <c r="A18" s="9" t="s">
        <v>34</v>
      </c>
      <c r="B18" s="25">
        <v>19</v>
      </c>
      <c r="C18" s="26">
        <v>16</v>
      </c>
      <c r="D18" s="26">
        <f t="shared" si="0"/>
        <v>84.21052631578948</v>
      </c>
      <c r="E18" s="26">
        <v>3</v>
      </c>
      <c r="F18" s="26">
        <f t="shared" si="4"/>
        <v>15.789473684210527</v>
      </c>
      <c r="G18" s="26">
        <v>17</v>
      </c>
      <c r="H18" s="26">
        <v>14</v>
      </c>
      <c r="I18" s="26">
        <f t="shared" si="1"/>
        <v>82.3529411764706</v>
      </c>
      <c r="J18" s="26">
        <v>3</v>
      </c>
      <c r="K18" s="26">
        <f>SUM(100/G18)*J18</f>
        <v>17.647058823529413</v>
      </c>
      <c r="L18" s="26">
        <v>2</v>
      </c>
      <c r="M18" s="26">
        <v>2</v>
      </c>
      <c r="N18" s="26">
        <f>SUM(100/L18)*M18</f>
        <v>100</v>
      </c>
      <c r="O18" s="141"/>
      <c r="P18" s="141"/>
      <c r="Q18" s="28"/>
      <c r="R18" s="29">
        <v>1</v>
      </c>
      <c r="S18" s="25">
        <f>(100/E18)*R18</f>
        <v>33.333333333333336</v>
      </c>
      <c r="T18" s="29">
        <v>1</v>
      </c>
      <c r="U18" s="25">
        <f t="shared" si="5"/>
        <v>33.333333333333336</v>
      </c>
      <c r="V18" s="29">
        <v>1</v>
      </c>
      <c r="W18" s="25">
        <f>(100/E18)*V18</f>
        <v>33.333333333333336</v>
      </c>
      <c r="X18" s="27">
        <v>5.2</v>
      </c>
      <c r="Y18" s="30">
        <v>4.5</v>
      </c>
      <c r="Z18" s="30">
        <f t="shared" si="2"/>
        <v>4.85</v>
      </c>
      <c r="AA18" s="23">
        <v>4.4</v>
      </c>
      <c r="AB18" s="30">
        <v>4.9</v>
      </c>
      <c r="AC18" s="30">
        <v>4.3</v>
      </c>
      <c r="AD18" s="31">
        <f>AVERAGE(AB18*0.3+AC18*0.7)</f>
        <v>4.4799999999999995</v>
      </c>
      <c r="AE18" s="24">
        <v>4.5</v>
      </c>
      <c r="AF18" s="24">
        <v>4.5</v>
      </c>
      <c r="AG18" s="130"/>
    </row>
    <row r="19" spans="1:32" ht="12.75">
      <c r="A19" s="9" t="s">
        <v>35</v>
      </c>
      <c r="B19" s="25">
        <v>21</v>
      </c>
      <c r="C19" s="26">
        <v>21</v>
      </c>
      <c r="D19" s="26">
        <f t="shared" si="0"/>
        <v>100</v>
      </c>
      <c r="E19" s="141"/>
      <c r="F19" s="141"/>
      <c r="G19" s="26">
        <v>19</v>
      </c>
      <c r="H19" s="26">
        <v>19</v>
      </c>
      <c r="I19" s="26">
        <f t="shared" si="1"/>
        <v>100</v>
      </c>
      <c r="J19" s="141"/>
      <c r="K19" s="141"/>
      <c r="L19" s="26">
        <v>2</v>
      </c>
      <c r="M19" s="26">
        <v>2</v>
      </c>
      <c r="N19" s="26">
        <f>SUM(100/L19)*M19</f>
        <v>100</v>
      </c>
      <c r="O19" s="141"/>
      <c r="P19" s="141"/>
      <c r="Q19" s="28"/>
      <c r="R19" s="142"/>
      <c r="S19" s="141"/>
      <c r="T19" s="142"/>
      <c r="U19" s="141"/>
      <c r="V19" s="142"/>
      <c r="W19" s="141"/>
      <c r="X19" s="27">
        <v>4.8</v>
      </c>
      <c r="Y19" s="30">
        <v>5</v>
      </c>
      <c r="Z19" s="30">
        <f t="shared" si="2"/>
        <v>4.9</v>
      </c>
      <c r="AA19" s="23">
        <v>4.6</v>
      </c>
      <c r="AB19" s="30">
        <v>4.9</v>
      </c>
      <c r="AC19" s="30">
        <v>4.8</v>
      </c>
      <c r="AD19" s="31">
        <f t="shared" si="3"/>
        <v>4.83</v>
      </c>
      <c r="AE19" s="24">
        <v>4.6</v>
      </c>
      <c r="AF19" s="24">
        <v>4.4</v>
      </c>
    </row>
    <row r="20" spans="1:30" ht="12.75">
      <c r="A20" s="14" t="s">
        <v>36</v>
      </c>
      <c r="B20" s="15">
        <f>SUM(B8:B19)</f>
        <v>132</v>
      </c>
      <c r="C20" s="15">
        <f>SUM(C8:C19)</f>
        <v>124</v>
      </c>
      <c r="D20" s="34">
        <f>(100/B20)*C20</f>
        <v>93.93939393939394</v>
      </c>
      <c r="E20" s="15">
        <f>SUM(E8:E19)</f>
        <v>8</v>
      </c>
      <c r="F20" s="34">
        <f>(100/B20)*E20</f>
        <v>6.0606060606060606</v>
      </c>
      <c r="G20" s="15">
        <f>SUM(G8:G19)</f>
        <v>123</v>
      </c>
      <c r="H20" s="15">
        <f>SUM(H8:H19)</f>
        <v>117</v>
      </c>
      <c r="I20" s="34">
        <f>(100/G20)*H20</f>
        <v>95.1219512195122</v>
      </c>
      <c r="J20" s="15">
        <f>SUM(J8:J19)</f>
        <v>6</v>
      </c>
      <c r="K20" s="34">
        <f>(100/G20)*J20</f>
        <v>4.878048780487805</v>
      </c>
      <c r="L20" s="15">
        <f>SUM(L8:L19)</f>
        <v>8</v>
      </c>
      <c r="M20" s="15">
        <f>SUM(M8:M19)</f>
        <v>7</v>
      </c>
      <c r="N20" s="34">
        <f>(100/L20)*M20</f>
        <v>87.5</v>
      </c>
      <c r="O20" s="15">
        <f>SUM(O8:O19)</f>
        <v>1</v>
      </c>
      <c r="P20" s="34">
        <f>(100/L20)*O20</f>
        <v>12.5</v>
      </c>
      <c r="Q20" s="10"/>
      <c r="R20" s="15">
        <f>SUM(R8:R19)</f>
        <v>2</v>
      </c>
      <c r="S20" s="11">
        <f>(100/E20)*R20</f>
        <v>25</v>
      </c>
      <c r="T20" s="15">
        <f>SUM(T8:T19)</f>
        <v>4</v>
      </c>
      <c r="U20" s="141"/>
      <c r="V20" s="15">
        <f>SUM(V8:V19)</f>
        <v>2</v>
      </c>
      <c r="W20" s="141"/>
      <c r="X20" s="21">
        <f aca="true" t="shared" si="6" ref="X20:AD20">AVERAGE(X8:X19)</f>
        <v>4.991666666666666</v>
      </c>
      <c r="Y20" s="21">
        <f t="shared" si="6"/>
        <v>4.741666666666666</v>
      </c>
      <c r="Z20" s="32">
        <f t="shared" si="6"/>
        <v>4.866666666666666</v>
      </c>
      <c r="AA20" s="21">
        <f t="shared" si="6"/>
        <v>4.766666666666667</v>
      </c>
      <c r="AB20" s="21">
        <f t="shared" si="6"/>
        <v>4.708333333333333</v>
      </c>
      <c r="AC20" s="21">
        <f t="shared" si="6"/>
        <v>4.6499999999999995</v>
      </c>
      <c r="AD20" s="21">
        <f t="shared" si="6"/>
        <v>4.6674999999999995</v>
      </c>
    </row>
  </sheetData>
  <sheetProtection password="C0EB" sheet="1"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selection activeCell="E8" sqref="E8"/>
    </sheetView>
  </sheetViews>
  <sheetFormatPr defaultColWidth="11.421875" defaultRowHeight="12.75"/>
  <cols>
    <col min="2" max="5" width="9.8515625" style="0" customWidth="1"/>
    <col min="6" max="6" width="9.8515625" style="33" customWidth="1"/>
    <col min="7" max="8" width="9.8515625" style="0" customWidth="1"/>
    <col min="9" max="9" width="9.8515625" style="33" customWidth="1"/>
    <col min="10" max="10" width="9.8515625" style="0" customWidth="1"/>
    <col min="11" max="11" width="9.8515625" style="33" customWidth="1"/>
    <col min="12" max="13" width="9.8515625" style="0" customWidth="1"/>
    <col min="14" max="14" width="9.8515625" style="33" customWidth="1"/>
    <col min="15" max="15" width="9.8515625" style="0" customWidth="1"/>
    <col min="16" max="16" width="9.8515625" style="33" customWidth="1"/>
  </cols>
  <sheetData>
    <row r="1" spans="1:16" ht="45" customHeight="1" thickBot="1">
      <c r="A1" s="146" t="s">
        <v>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</row>
    <row r="2" spans="1:125" s="39" customFormat="1" ht="273">
      <c r="A2" s="117" t="s">
        <v>54</v>
      </c>
      <c r="B2" s="118" t="s">
        <v>60</v>
      </c>
      <c r="C2" s="119" t="s">
        <v>4</v>
      </c>
      <c r="D2" s="120" t="s">
        <v>7</v>
      </c>
      <c r="E2" s="119" t="s">
        <v>6</v>
      </c>
      <c r="F2" s="120" t="s">
        <v>7</v>
      </c>
      <c r="G2" s="118" t="s">
        <v>61</v>
      </c>
      <c r="H2" s="119" t="s">
        <v>4</v>
      </c>
      <c r="I2" s="120" t="s">
        <v>7</v>
      </c>
      <c r="J2" s="119" t="s">
        <v>62</v>
      </c>
      <c r="K2" s="120" t="s">
        <v>7</v>
      </c>
      <c r="L2" s="118" t="s">
        <v>63</v>
      </c>
      <c r="M2" s="119" t="s">
        <v>4</v>
      </c>
      <c r="N2" s="120" t="s">
        <v>7</v>
      </c>
      <c r="O2" s="119" t="s">
        <v>6</v>
      </c>
      <c r="P2" s="120" t="s">
        <v>7</v>
      </c>
      <c r="Q2"/>
      <c r="R2"/>
      <c r="S2"/>
      <c r="T2"/>
      <c r="U2"/>
      <c r="V2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</row>
    <row r="3" spans="1:125" s="39" customFormat="1" ht="7.5" customHeight="1">
      <c r="A3" s="63"/>
      <c r="B3" s="63"/>
      <c r="C3" s="63"/>
      <c r="D3" s="63"/>
      <c r="E3" s="63"/>
      <c r="F3" s="64"/>
      <c r="G3" s="63"/>
      <c r="H3" s="63"/>
      <c r="I3" s="64"/>
      <c r="J3" s="63"/>
      <c r="K3" s="64"/>
      <c r="L3" s="65"/>
      <c r="M3" s="63"/>
      <c r="N3" s="64"/>
      <c r="O3" s="88"/>
      <c r="P3" s="64"/>
      <c r="Q3"/>
      <c r="R3"/>
      <c r="S3"/>
      <c r="T3"/>
      <c r="U3"/>
      <c r="V3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</row>
    <row r="4" spans="1:125" s="55" customFormat="1" ht="39.75" customHeight="1">
      <c r="A4" s="66" t="s">
        <v>59</v>
      </c>
      <c r="B4" s="68">
        <f>'AA, AMA'!B26</f>
        <v>373</v>
      </c>
      <c r="C4" s="66">
        <f>'AA, AMA'!C26</f>
        <v>337</v>
      </c>
      <c r="D4" s="67">
        <f>C4/B4*100</f>
        <v>90.3485254691689</v>
      </c>
      <c r="E4" s="66">
        <f>'AA, AMA'!E26</f>
        <v>35</v>
      </c>
      <c r="F4" s="67">
        <f>E4/B4*100</f>
        <v>9.383378016085791</v>
      </c>
      <c r="G4" s="68">
        <f>'AA, AMA'!G26</f>
        <v>355</v>
      </c>
      <c r="H4" s="66">
        <f>'AA, AMA'!H26</f>
        <v>324</v>
      </c>
      <c r="I4" s="67">
        <f>H4/G4*100</f>
        <v>91.26760563380282</v>
      </c>
      <c r="J4" s="66">
        <f>'AA, AMA'!J26</f>
        <v>31</v>
      </c>
      <c r="K4" s="67">
        <f>J4/G4*100</f>
        <v>8.732394366197182</v>
      </c>
      <c r="L4" s="69">
        <f>'AA, AMA'!L26</f>
        <v>18</v>
      </c>
      <c r="M4" s="66">
        <f>'AA, AMA'!M26</f>
        <v>13</v>
      </c>
      <c r="N4" s="67">
        <f>M4/L4*100</f>
        <v>72.22222222222221</v>
      </c>
      <c r="O4" s="89">
        <f>'AA, AMA'!O26</f>
        <v>5</v>
      </c>
      <c r="P4" s="67">
        <f>O4/L4*100</f>
        <v>27.77777777777778</v>
      </c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</row>
    <row r="5" spans="1:125" s="39" customFormat="1" ht="7.5" customHeight="1">
      <c r="A5" s="63"/>
      <c r="B5" s="63"/>
      <c r="C5" s="63"/>
      <c r="D5" s="64"/>
      <c r="E5" s="63"/>
      <c r="F5" s="64"/>
      <c r="G5" s="63"/>
      <c r="H5" s="63"/>
      <c r="I5" s="64"/>
      <c r="J5" s="63"/>
      <c r="K5" s="64"/>
      <c r="L5" s="65"/>
      <c r="M5" s="63"/>
      <c r="N5" s="64"/>
      <c r="O5" s="88"/>
      <c r="P5" s="64"/>
      <c r="Q5"/>
      <c r="R5"/>
      <c r="S5"/>
      <c r="T5"/>
      <c r="U5"/>
      <c r="V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</row>
    <row r="6" spans="1:125" s="55" customFormat="1" ht="39.75" customHeight="1">
      <c r="A6" s="82" t="s">
        <v>64</v>
      </c>
      <c r="B6" s="72">
        <f>'AF-PW, MMA-VL'!B35</f>
        <v>1227</v>
      </c>
      <c r="C6" s="70">
        <f>'AF-PW, MMA-VL'!C35</f>
        <v>1074</v>
      </c>
      <c r="D6" s="71">
        <f>C6/B6*100</f>
        <v>87.53056234718827</v>
      </c>
      <c r="E6" s="70">
        <f>'AF-PW, MMA-VL'!E35</f>
        <v>153</v>
      </c>
      <c r="F6" s="71">
        <f>E6/B6*100</f>
        <v>12.469437652811736</v>
      </c>
      <c r="G6" s="72">
        <f>'AF-PW, MMA-VL'!G35</f>
        <v>1096</v>
      </c>
      <c r="H6" s="70">
        <f>'AF-PW, MMA-VL'!H35</f>
        <v>965</v>
      </c>
      <c r="I6" s="71">
        <f>H6/G6*100</f>
        <v>88.04744525547446</v>
      </c>
      <c r="J6" s="70">
        <f>'AF-PW, MMA-VL'!J35</f>
        <v>131</v>
      </c>
      <c r="K6" s="71">
        <f>J6/G6*100</f>
        <v>11.952554744525548</v>
      </c>
      <c r="L6" s="73">
        <f>'AF-PW, MMA-VL'!L35</f>
        <v>113</v>
      </c>
      <c r="M6" s="70">
        <f>'AF-PW, MMA-VL'!M35</f>
        <v>98</v>
      </c>
      <c r="N6" s="71">
        <f>M6/L6*100</f>
        <v>86.72566371681415</v>
      </c>
      <c r="O6" s="81">
        <f>'AF-PW, MMA-VL'!O35</f>
        <v>15</v>
      </c>
      <c r="P6" s="71">
        <f>O6/L6*100</f>
        <v>13.274336283185843</v>
      </c>
      <c r="Q6" s="53"/>
      <c r="R6" s="53"/>
      <c r="S6" s="53"/>
      <c r="T6" s="53"/>
      <c r="U6" s="53"/>
      <c r="V6" s="53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</row>
    <row r="7" spans="1:125" s="39" customFormat="1" ht="7.5" customHeight="1">
      <c r="A7" s="63"/>
      <c r="B7" s="63"/>
      <c r="C7" s="63"/>
      <c r="D7" s="64"/>
      <c r="E7" s="63"/>
      <c r="F7" s="64"/>
      <c r="G7" s="63"/>
      <c r="H7" s="63"/>
      <c r="I7" s="64"/>
      <c r="J7" s="63"/>
      <c r="K7" s="64"/>
      <c r="L7" s="65"/>
      <c r="M7" s="63"/>
      <c r="N7" s="64"/>
      <c r="O7" s="88"/>
      <c r="P7" s="64"/>
      <c r="Q7"/>
      <c r="R7"/>
      <c r="S7"/>
      <c r="T7"/>
      <c r="U7"/>
      <c r="V7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1:125" s="55" customFormat="1" ht="39.75" customHeight="1">
      <c r="A8" s="83" t="s">
        <v>65</v>
      </c>
      <c r="B8" s="77">
        <f>'AF-NF, MMA-VU'!B20</f>
        <v>114</v>
      </c>
      <c r="C8" s="75">
        <f>'AF-NF, MMA-VU'!C20</f>
        <v>100</v>
      </c>
      <c r="D8" s="76">
        <f>C8/B8*100</f>
        <v>87.71929824561403</v>
      </c>
      <c r="E8" s="74">
        <f>'AF-NF, MMA-VU'!E20</f>
        <v>14</v>
      </c>
      <c r="F8" s="76">
        <f>E8/B8*100</f>
        <v>12.280701754385964</v>
      </c>
      <c r="G8" s="77">
        <f>'AF-NF, MMA-VU'!G20</f>
        <v>110</v>
      </c>
      <c r="H8" s="74">
        <f>'AF-NF, MMA-VU'!H20</f>
        <v>97</v>
      </c>
      <c r="I8" s="76">
        <f>H8/G8*100</f>
        <v>88.18181818181819</v>
      </c>
      <c r="J8" s="74">
        <f>'AF-NF, MMA-VU'!J20</f>
        <v>13</v>
      </c>
      <c r="K8" s="76">
        <f>J8/G8*100</f>
        <v>11.818181818181818</v>
      </c>
      <c r="L8" s="135">
        <f>'AF-NF, MMA-VU'!L20</f>
        <v>4</v>
      </c>
      <c r="M8" s="74">
        <f>'AF-NF, MMA-VU'!M20</f>
        <v>3</v>
      </c>
      <c r="N8" s="76">
        <f>M8/L8*100</f>
        <v>75</v>
      </c>
      <c r="O8" s="74">
        <f>'AF-NF, MMA-VU'!O20</f>
        <v>1</v>
      </c>
      <c r="P8" s="76">
        <f>O8/L8*100</f>
        <v>25</v>
      </c>
      <c r="Q8" s="53"/>
      <c r="R8" s="53"/>
      <c r="S8" s="53"/>
      <c r="T8" s="53"/>
      <c r="U8" s="53"/>
      <c r="V8" s="53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</row>
    <row r="9" spans="1:125" s="39" customFormat="1" ht="6.75" customHeight="1">
      <c r="A9" s="42"/>
      <c r="B9" s="93"/>
      <c r="C9" s="42"/>
      <c r="D9" s="92"/>
      <c r="E9" s="42"/>
      <c r="F9" s="56"/>
      <c r="G9" s="57"/>
      <c r="H9" s="42"/>
      <c r="I9" s="58"/>
      <c r="J9" s="42"/>
      <c r="K9" s="58"/>
      <c r="L9" s="136"/>
      <c r="M9" s="42"/>
      <c r="N9" s="56"/>
      <c r="O9" s="90"/>
      <c r="P9" s="58"/>
      <c r="Q9"/>
      <c r="R9"/>
      <c r="S9"/>
      <c r="T9"/>
      <c r="U9"/>
      <c r="V9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</row>
    <row r="10" spans="1:125" s="55" customFormat="1" ht="39.75" customHeight="1">
      <c r="A10" s="84" t="s">
        <v>67</v>
      </c>
      <c r="B10" s="94">
        <f>'AM-PW, MA-VL'!B34</f>
        <v>816</v>
      </c>
      <c r="C10" s="49">
        <f>'AM-PW, MA-VL'!C34</f>
        <v>717</v>
      </c>
      <c r="D10" s="50">
        <f>(C10/B10)*100</f>
        <v>87.86764705882352</v>
      </c>
      <c r="E10" s="49">
        <f>'AM-PW, MA-VL'!E34</f>
        <v>99</v>
      </c>
      <c r="F10" s="50">
        <f>SUM(100/B10)*E10</f>
        <v>12.13235294117647</v>
      </c>
      <c r="G10" s="51">
        <f>'AM-PW, MA-VL'!G34</f>
        <v>688</v>
      </c>
      <c r="H10" s="52">
        <f>'AM-PW, MA-VL'!H34</f>
        <v>641</v>
      </c>
      <c r="I10" s="132">
        <f>H10/G10*100</f>
        <v>93.1686046511628</v>
      </c>
      <c r="J10" s="49">
        <f>'AM-PW, MA-VL'!J34</f>
        <v>47</v>
      </c>
      <c r="K10" s="132">
        <f>J10/G10*100</f>
        <v>6.831395348837209</v>
      </c>
      <c r="L10" s="137">
        <f>'AM-PW, MA-VL'!L34</f>
        <v>126</v>
      </c>
      <c r="M10" s="49">
        <f>'AM-PW, MA-VL'!M34</f>
        <v>98</v>
      </c>
      <c r="N10" s="132">
        <f>M10/L10*100</f>
        <v>77.77777777777779</v>
      </c>
      <c r="O10" s="49">
        <f>'AM-PW, MA-VL'!O34</f>
        <v>28</v>
      </c>
      <c r="P10" s="132">
        <f>O10/L10*100</f>
        <v>22.22222222222222</v>
      </c>
      <c r="Q10" s="53"/>
      <c r="R10" s="53"/>
      <c r="S10" s="53"/>
      <c r="T10" s="53"/>
      <c r="U10" s="53"/>
      <c r="V10" s="53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</row>
    <row r="11" spans="1:125" s="39" customFormat="1" ht="6" customHeight="1">
      <c r="A11" s="42"/>
      <c r="B11" s="93"/>
      <c r="C11" s="42"/>
      <c r="D11" s="56"/>
      <c r="E11" s="42"/>
      <c r="F11" s="56"/>
      <c r="G11" s="57"/>
      <c r="H11" s="42"/>
      <c r="I11" s="58"/>
      <c r="J11" s="42"/>
      <c r="K11" s="58"/>
      <c r="L11" s="136"/>
      <c r="M11" s="42"/>
      <c r="N11" s="56"/>
      <c r="O11" s="90"/>
      <c r="P11" s="58"/>
      <c r="Q11"/>
      <c r="R11"/>
      <c r="S11"/>
      <c r="T11"/>
      <c r="U11"/>
      <c r="V11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</row>
    <row r="12" spans="1:125" s="55" customFormat="1" ht="39.75" customHeight="1">
      <c r="A12" s="85" t="s">
        <v>68</v>
      </c>
      <c r="B12" s="95">
        <f>'AM-NF, MA-VU'!B20</f>
        <v>132</v>
      </c>
      <c r="C12" s="59">
        <f>'AM-NF, MA-VU'!C20</f>
        <v>124</v>
      </c>
      <c r="D12" s="60">
        <f>(C12/B12)*100</f>
        <v>93.93939393939394</v>
      </c>
      <c r="E12" s="59">
        <f>'AM-NF, MA-VU'!E20</f>
        <v>8</v>
      </c>
      <c r="F12" s="60">
        <f>SUM(100/B12)*E12</f>
        <v>6.0606060606060606</v>
      </c>
      <c r="G12" s="61">
        <f>B12</f>
        <v>132</v>
      </c>
      <c r="H12" s="62">
        <f>C12</f>
        <v>124</v>
      </c>
      <c r="I12" s="133">
        <f>H12/G12*100</f>
        <v>93.93939393939394</v>
      </c>
      <c r="J12" s="59">
        <f>'AM-NF, MA-VU'!J20</f>
        <v>6</v>
      </c>
      <c r="K12" s="133">
        <f>J12/G12*100</f>
        <v>4.545454545454546</v>
      </c>
      <c r="L12" s="138">
        <f>'AM-NF, MA-VU'!L20</f>
        <v>8</v>
      </c>
      <c r="M12" s="59">
        <f>'AM-NF, MA-VU'!M20</f>
        <v>7</v>
      </c>
      <c r="N12" s="133">
        <f>M12/L12*100</f>
        <v>87.5</v>
      </c>
      <c r="O12" s="91">
        <f>'AM-NF, MA-VU'!O20</f>
        <v>1</v>
      </c>
      <c r="P12" s="133">
        <f>O12/L12*100</f>
        <v>12.5</v>
      </c>
      <c r="Q12" s="53"/>
      <c r="R12" s="53"/>
      <c r="S12" s="53"/>
      <c r="T12" s="53"/>
      <c r="U12" s="53"/>
      <c r="V12" s="53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</row>
    <row r="13" spans="1:125" s="39" customFormat="1" ht="6" customHeight="1" thickBot="1">
      <c r="A13" s="42"/>
      <c r="B13" s="93"/>
      <c r="C13" s="42"/>
      <c r="D13" s="56"/>
      <c r="E13" s="42"/>
      <c r="F13" s="56"/>
      <c r="G13" s="57"/>
      <c r="H13" s="42"/>
      <c r="I13" s="58"/>
      <c r="J13" s="42"/>
      <c r="K13" s="58"/>
      <c r="L13" s="136"/>
      <c r="M13" s="42"/>
      <c r="N13" s="56"/>
      <c r="O13" s="90"/>
      <c r="P13" s="58"/>
      <c r="Q13"/>
      <c r="R13"/>
      <c r="S13"/>
      <c r="T13"/>
      <c r="U13"/>
      <c r="V13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</row>
    <row r="14" spans="1:125" s="80" customFormat="1" ht="31.5" customHeight="1" thickBot="1" thickTop="1">
      <c r="A14" s="112" t="s">
        <v>66</v>
      </c>
      <c r="B14" s="113">
        <f>SUM(B4:B6:B8:B10:B12:B12)</f>
        <v>2662</v>
      </c>
      <c r="C14" s="114">
        <f>SUM(C4:C6:C8:C10:C12:C12)</f>
        <v>2352</v>
      </c>
      <c r="D14" s="115">
        <f>(C14/B14)*100</f>
        <v>88.35462058602555</v>
      </c>
      <c r="E14" s="114">
        <f>SUM(E4:E6:E8:E10:E12:E12)</f>
        <v>309</v>
      </c>
      <c r="F14" s="115">
        <f>SUM(100/B14)*E14</f>
        <v>11.607813673929375</v>
      </c>
      <c r="G14" s="113">
        <f>SUM(G4:G6:G8:G10:G12:G12)</f>
        <v>2381</v>
      </c>
      <c r="H14" s="114">
        <f>SUM(H4:H6:H8:H10:H12:H12)</f>
        <v>2151</v>
      </c>
      <c r="I14" s="115">
        <f>SUM(100/G14)*H14</f>
        <v>90.34019319613608</v>
      </c>
      <c r="J14" s="114">
        <f>SUM(J4:J6:J8:J10:J12:J12)</f>
        <v>228</v>
      </c>
      <c r="K14" s="115">
        <f>SUM(100/G14)*J14</f>
        <v>9.575808483830324</v>
      </c>
      <c r="L14" s="134">
        <f>SUM(L4:L6:L8:L10:L12:L12)</f>
        <v>269</v>
      </c>
      <c r="M14" s="114">
        <f>SUM(M4:M6:M8:M10:M12:M12)</f>
        <v>219</v>
      </c>
      <c r="N14" s="115">
        <f>SUM(100/L14)*M14</f>
        <v>81.41263940520446</v>
      </c>
      <c r="O14" s="114">
        <f>SUM(O4:O6:O8:O10:O12:O12)</f>
        <v>50</v>
      </c>
      <c r="P14" s="116">
        <f>SUM(100/L14)*O14</f>
        <v>18.587360594795538</v>
      </c>
      <c r="Q14" s="78"/>
      <c r="R14" s="78"/>
      <c r="S14" s="78"/>
      <c r="T14" s="78"/>
      <c r="U14" s="78"/>
      <c r="V14" s="78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</row>
  </sheetData>
  <sheetProtection password="C0EB" sheet="1"/>
  <mergeCells count="1">
    <mergeCell ref="A1:P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I13"/>
  <sheetViews>
    <sheetView zoomScalePageLayoutView="0" workbookViewId="0" topLeftCell="A1">
      <selection activeCell="L13" sqref="L13"/>
    </sheetView>
  </sheetViews>
  <sheetFormatPr defaultColWidth="11.421875" defaultRowHeight="12.75"/>
  <cols>
    <col min="6" max="9" width="10.28125" style="0" customWidth="1"/>
  </cols>
  <sheetData>
    <row r="1" spans="1:9" ht="33" customHeight="1" thickBot="1">
      <c r="A1" s="149" t="s">
        <v>84</v>
      </c>
      <c r="B1" s="150"/>
      <c r="C1" s="150"/>
      <c r="D1" s="150"/>
      <c r="E1" s="150"/>
      <c r="F1" s="150"/>
      <c r="G1" s="150"/>
      <c r="H1" s="150"/>
      <c r="I1" s="150"/>
    </row>
    <row r="2" spans="1:191" ht="21" thickBot="1">
      <c r="A2" s="151" t="s">
        <v>53</v>
      </c>
      <c r="B2" s="152"/>
      <c r="C2" s="152"/>
      <c r="D2" s="152"/>
      <c r="E2" s="152"/>
      <c r="F2" s="152"/>
      <c r="G2" s="152"/>
      <c r="H2" s="152"/>
      <c r="I2" s="153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>
      <c r="A3" s="117" t="s">
        <v>54</v>
      </c>
      <c r="B3" s="117" t="s">
        <v>55</v>
      </c>
      <c r="C3" s="36" t="s">
        <v>56</v>
      </c>
      <c r="D3" s="36" t="s">
        <v>57</v>
      </c>
      <c r="E3" s="37" t="s">
        <v>58</v>
      </c>
      <c r="F3" s="122" t="s">
        <v>75</v>
      </c>
      <c r="G3" s="36" t="s">
        <v>71</v>
      </c>
      <c r="H3" s="36" t="s">
        <v>70</v>
      </c>
      <c r="I3" s="37" t="s">
        <v>74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3:191" s="39" customFormat="1" ht="9.75" customHeight="1">
      <c r="C4" s="40"/>
      <c r="D4" s="40"/>
      <c r="E4" s="40"/>
      <c r="F4" s="96"/>
      <c r="G4" s="96"/>
      <c r="H4" s="96"/>
      <c r="I4" s="96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>
      <c r="A5" s="84" t="s">
        <v>73</v>
      </c>
      <c r="B5" s="41">
        <f>'AM-PW, MA-VL'!E34</f>
        <v>99</v>
      </c>
      <c r="C5" s="102">
        <f>'AM-PW, MA-VL'!R34</f>
        <v>31</v>
      </c>
      <c r="D5" s="102">
        <f>'AM-PW, MA-VL'!T34</f>
        <v>48</v>
      </c>
      <c r="E5" s="103">
        <f>'AM-PW, MA-VL'!V34</f>
        <v>25</v>
      </c>
      <c r="F5" s="123">
        <f>B5</f>
        <v>99</v>
      </c>
      <c r="G5" s="123">
        <f>C5</f>
        <v>31</v>
      </c>
      <c r="H5" s="123">
        <f>D5</f>
        <v>48</v>
      </c>
      <c r="I5" s="124">
        <f>E5</f>
        <v>25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>
      <c r="A6" s="42"/>
      <c r="B6" s="42"/>
      <c r="C6" s="43"/>
      <c r="D6" s="43"/>
      <c r="E6" s="44"/>
      <c r="F6" s="97"/>
      <c r="G6" s="97"/>
      <c r="H6" s="98"/>
      <c r="I6" s="9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>
      <c r="A7" s="85" t="s">
        <v>68</v>
      </c>
      <c r="B7" s="47">
        <f>'AM-NF, MA-VU'!E20</f>
        <v>8</v>
      </c>
      <c r="C7" s="47">
        <f>'AM-NF, MA-VU'!R20</f>
        <v>2</v>
      </c>
      <c r="D7" s="47">
        <f>'AM-NF, MA-VU'!T20</f>
        <v>4</v>
      </c>
      <c r="E7" s="131">
        <f>'AM-NF, MA-VU'!V20</f>
        <v>2</v>
      </c>
      <c r="F7" s="125">
        <f>B7</f>
        <v>8</v>
      </c>
      <c r="G7" s="125">
        <f>C7</f>
        <v>2</v>
      </c>
      <c r="H7" s="125">
        <f>D7</f>
        <v>4</v>
      </c>
      <c r="I7" s="126">
        <f>E7</f>
        <v>2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>
      <c r="A8" s="42"/>
      <c r="B8" s="42"/>
      <c r="C8" s="46"/>
      <c r="D8" s="46"/>
      <c r="E8" s="45"/>
      <c r="F8" s="99"/>
      <c r="G8" s="100"/>
      <c r="H8" s="101"/>
      <c r="I8" s="99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>
      <c r="A9" s="86" t="s">
        <v>64</v>
      </c>
      <c r="B9" s="104">
        <f>'AF-PW, MMA-VL'!E35</f>
        <v>153</v>
      </c>
      <c r="C9" s="104">
        <f>'AF-PW, MMA-VL'!R35</f>
        <v>134</v>
      </c>
      <c r="D9" s="105"/>
      <c r="E9" s="105"/>
      <c r="F9" s="127">
        <f>B9</f>
        <v>153</v>
      </c>
      <c r="G9" s="127">
        <f>C9</f>
        <v>134</v>
      </c>
      <c r="H9" s="105"/>
      <c r="I9" s="105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>
      <c r="A10" s="42"/>
      <c r="B10" s="106"/>
      <c r="C10" s="107"/>
      <c r="D10" s="107"/>
      <c r="E10" s="108"/>
      <c r="F10" s="99"/>
      <c r="G10" s="100"/>
      <c r="H10" s="107"/>
      <c r="I10" s="108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>
      <c r="A11" s="87" t="s">
        <v>65</v>
      </c>
      <c r="B11" s="109">
        <f>'AF-NF, MMA-VU'!E20</f>
        <v>14</v>
      </c>
      <c r="C11" s="109">
        <f>'AF-NF, MMA-VU'!R20</f>
        <v>13</v>
      </c>
      <c r="D11" s="105"/>
      <c r="E11" s="110"/>
      <c r="F11" s="128">
        <f>B11</f>
        <v>14</v>
      </c>
      <c r="G11" s="128">
        <f>C11</f>
        <v>13</v>
      </c>
      <c r="H11" s="105"/>
      <c r="I11" s="110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>
      <c r="A12" s="42"/>
      <c r="B12" s="106"/>
      <c r="C12" s="107"/>
      <c r="D12" s="107"/>
      <c r="E12" s="108"/>
      <c r="F12" s="99"/>
      <c r="G12" s="100"/>
      <c r="H12" s="107"/>
      <c r="I12" s="108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>
      <c r="A13" s="48" t="s">
        <v>59</v>
      </c>
      <c r="B13" s="111">
        <f>'AA, AMA'!E26</f>
        <v>35</v>
      </c>
      <c r="C13" s="111">
        <f>'AA, AMA'!R26</f>
        <v>25</v>
      </c>
      <c r="D13" s="105"/>
      <c r="E13" s="110"/>
      <c r="F13" s="129">
        <f>B13</f>
        <v>35</v>
      </c>
      <c r="G13" s="129">
        <f>C13</f>
        <v>25</v>
      </c>
      <c r="H13" s="105"/>
      <c r="I13" s="110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password="C0EB" sheet="1"/>
  <mergeCells count="2">
    <mergeCell ref="A1:I1"/>
    <mergeCell ref="A2:I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39" sqref="F39"/>
    </sheetView>
  </sheetViews>
  <sheetFormatPr defaultColWidth="11.421875" defaultRowHeight="12.75"/>
  <cols>
    <col min="1" max="1" width="15.421875" style="0" customWidth="1"/>
    <col min="2" max="3" width="9.00390625" style="0" customWidth="1"/>
    <col min="4" max="4" width="9.140625" style="0" customWidth="1"/>
    <col min="5" max="5" width="9.7109375" style="0" customWidth="1"/>
    <col min="6" max="6" width="9.8515625" style="0" customWidth="1"/>
  </cols>
  <sheetData>
    <row r="1" ht="18">
      <c r="A1" s="156" t="s">
        <v>88</v>
      </c>
    </row>
    <row r="3" spans="1:7" ht="12.75">
      <c r="A3" s="154" t="s">
        <v>89</v>
      </c>
      <c r="B3" s="157" t="s">
        <v>59</v>
      </c>
      <c r="C3" s="157" t="s">
        <v>90</v>
      </c>
      <c r="D3" s="157" t="s">
        <v>91</v>
      </c>
      <c r="E3" s="161" t="s">
        <v>92</v>
      </c>
      <c r="F3" s="161" t="s">
        <v>93</v>
      </c>
      <c r="G3" s="161" t="s">
        <v>36</v>
      </c>
    </row>
    <row r="4" spans="1:7" ht="12.75">
      <c r="A4" s="154" t="s">
        <v>18</v>
      </c>
      <c r="B4" s="159">
        <v>32</v>
      </c>
      <c r="C4" s="159">
        <v>129</v>
      </c>
      <c r="D4" s="159">
        <v>21</v>
      </c>
      <c r="E4" s="159">
        <v>66</v>
      </c>
      <c r="F4" s="159">
        <v>31</v>
      </c>
      <c r="G4" s="158">
        <f>SUM(B4:F4)</f>
        <v>279</v>
      </c>
    </row>
    <row r="5" spans="1:7" ht="12.75">
      <c r="A5" s="154" t="s">
        <v>45</v>
      </c>
      <c r="B5" s="157"/>
      <c r="C5" s="159">
        <v>43</v>
      </c>
      <c r="D5" s="154"/>
      <c r="E5" s="159">
        <v>48</v>
      </c>
      <c r="F5" s="154"/>
      <c r="G5" s="158">
        <f aca="true" t="shared" si="0" ref="G5:G29">SUM(B5:F5)</f>
        <v>91</v>
      </c>
    </row>
    <row r="6" spans="1:7" ht="12.75">
      <c r="A6" s="154" t="s">
        <v>43</v>
      </c>
      <c r="B6" s="157"/>
      <c r="C6" s="159">
        <v>24</v>
      </c>
      <c r="D6" s="154"/>
      <c r="E6" s="159">
        <v>18</v>
      </c>
      <c r="F6" s="154"/>
      <c r="G6" s="158">
        <f t="shared" si="0"/>
        <v>42</v>
      </c>
    </row>
    <row r="7" spans="1:7" ht="12.75">
      <c r="A7" s="154" t="s">
        <v>47</v>
      </c>
      <c r="B7" s="159">
        <v>17</v>
      </c>
      <c r="C7" s="159">
        <v>48</v>
      </c>
      <c r="D7" s="159">
        <v>14</v>
      </c>
      <c r="E7" s="159">
        <v>23</v>
      </c>
      <c r="F7" s="159">
        <v>16</v>
      </c>
      <c r="G7" s="158">
        <f t="shared" si="0"/>
        <v>118</v>
      </c>
    </row>
    <row r="8" spans="1:7" ht="12.75">
      <c r="A8" s="154" t="s">
        <v>20</v>
      </c>
      <c r="B8" s="159">
        <v>19</v>
      </c>
      <c r="C8" s="159">
        <v>21</v>
      </c>
      <c r="D8" s="154"/>
      <c r="E8" s="159">
        <v>17</v>
      </c>
      <c r="F8" s="154"/>
      <c r="G8" s="158">
        <f t="shared" si="0"/>
        <v>57</v>
      </c>
    </row>
    <row r="9" spans="1:7" ht="12.75">
      <c r="A9" s="154" t="s">
        <v>69</v>
      </c>
      <c r="B9" s="159">
        <v>11</v>
      </c>
      <c r="C9" s="159">
        <v>10</v>
      </c>
      <c r="D9" s="154"/>
      <c r="E9" s="159">
        <v>15</v>
      </c>
      <c r="F9" s="154"/>
      <c r="G9" s="158">
        <f t="shared" si="0"/>
        <v>36</v>
      </c>
    </row>
    <row r="10" spans="1:7" ht="12.75">
      <c r="A10" s="154" t="s">
        <v>21</v>
      </c>
      <c r="B10" s="159">
        <v>14</v>
      </c>
      <c r="C10" s="159">
        <v>31</v>
      </c>
      <c r="D10" s="154"/>
      <c r="E10" s="159">
        <v>14</v>
      </c>
      <c r="F10" s="154"/>
      <c r="G10" s="158">
        <f t="shared" si="0"/>
        <v>59</v>
      </c>
    </row>
    <row r="11" spans="1:7" ht="12.75">
      <c r="A11" s="154" t="s">
        <v>22</v>
      </c>
      <c r="B11" s="159">
        <v>5</v>
      </c>
      <c r="C11" s="159">
        <v>14</v>
      </c>
      <c r="D11" s="154"/>
      <c r="E11" s="159">
        <v>9</v>
      </c>
      <c r="F11" s="154"/>
      <c r="G11" s="158">
        <f t="shared" si="0"/>
        <v>28</v>
      </c>
    </row>
    <row r="12" spans="1:7" ht="12.75">
      <c r="A12" s="155" t="s">
        <v>23</v>
      </c>
      <c r="B12" s="159">
        <v>10</v>
      </c>
      <c r="C12" s="159">
        <v>55</v>
      </c>
      <c r="D12" s="159">
        <v>1</v>
      </c>
      <c r="E12" s="159">
        <v>25</v>
      </c>
      <c r="F12" s="159">
        <v>11</v>
      </c>
      <c r="G12" s="158">
        <f t="shared" si="0"/>
        <v>102</v>
      </c>
    </row>
    <row r="13" spans="1:7" ht="12.75">
      <c r="A13" s="155" t="s">
        <v>24</v>
      </c>
      <c r="B13" s="159">
        <v>13</v>
      </c>
      <c r="C13" s="159">
        <v>38</v>
      </c>
      <c r="D13" s="159">
        <v>4</v>
      </c>
      <c r="E13" s="159">
        <v>28</v>
      </c>
      <c r="F13" s="159">
        <v>3</v>
      </c>
      <c r="G13" s="158">
        <f t="shared" si="0"/>
        <v>86</v>
      </c>
    </row>
    <row r="14" spans="1:7" ht="12.75">
      <c r="A14" s="155" t="s">
        <v>41</v>
      </c>
      <c r="B14" s="157"/>
      <c r="C14" s="159">
        <v>26</v>
      </c>
      <c r="D14" s="154"/>
      <c r="E14" s="159">
        <v>18</v>
      </c>
      <c r="F14" s="154"/>
      <c r="G14" s="158">
        <f t="shared" si="0"/>
        <v>44</v>
      </c>
    </row>
    <row r="15" spans="1:7" ht="12.75">
      <c r="A15" s="154" t="s">
        <v>25</v>
      </c>
      <c r="B15" s="159">
        <v>10</v>
      </c>
      <c r="C15" s="159">
        <v>34</v>
      </c>
      <c r="D15" s="154"/>
      <c r="E15" s="159">
        <v>28</v>
      </c>
      <c r="F15" s="154"/>
      <c r="G15" s="158">
        <f t="shared" si="0"/>
        <v>72</v>
      </c>
    </row>
    <row r="16" spans="1:7" ht="12.75">
      <c r="A16" s="154" t="s">
        <v>26</v>
      </c>
      <c r="B16" s="157"/>
      <c r="C16" s="159">
        <v>18</v>
      </c>
      <c r="D16" s="159">
        <v>3</v>
      </c>
      <c r="E16" s="159">
        <v>18</v>
      </c>
      <c r="F16" s="159">
        <v>3</v>
      </c>
      <c r="G16" s="158">
        <f t="shared" si="0"/>
        <v>42</v>
      </c>
    </row>
    <row r="17" spans="1:7" ht="12.75">
      <c r="A17" s="154" t="s">
        <v>52</v>
      </c>
      <c r="B17" s="157"/>
      <c r="C17" s="159">
        <v>5</v>
      </c>
      <c r="D17" s="154"/>
      <c r="E17" s="159">
        <v>9</v>
      </c>
      <c r="F17" s="154"/>
      <c r="G17" s="158">
        <f t="shared" si="0"/>
        <v>14</v>
      </c>
    </row>
    <row r="18" spans="1:7" ht="12.75">
      <c r="A18" s="154" t="s">
        <v>27</v>
      </c>
      <c r="B18" s="159">
        <v>42</v>
      </c>
      <c r="C18" s="159">
        <v>89</v>
      </c>
      <c r="D18" s="159">
        <v>9</v>
      </c>
      <c r="E18" s="159">
        <v>66</v>
      </c>
      <c r="F18" s="159">
        <v>11</v>
      </c>
      <c r="G18" s="158">
        <f t="shared" si="0"/>
        <v>217</v>
      </c>
    </row>
    <row r="19" spans="1:7" ht="12.75">
      <c r="A19" s="154" t="s">
        <v>46</v>
      </c>
      <c r="B19" s="157"/>
      <c r="C19" s="159">
        <v>18</v>
      </c>
      <c r="D19" s="154"/>
      <c r="E19" s="159">
        <v>7</v>
      </c>
      <c r="F19" s="154"/>
      <c r="G19" s="158">
        <f t="shared" si="0"/>
        <v>25</v>
      </c>
    </row>
    <row r="20" spans="1:7" ht="12.75">
      <c r="A20" s="154" t="s">
        <v>28</v>
      </c>
      <c r="B20" s="159">
        <v>22</v>
      </c>
      <c r="C20" s="159">
        <v>44</v>
      </c>
      <c r="D20" s="154"/>
      <c r="E20" s="159">
        <v>30</v>
      </c>
      <c r="F20" s="154"/>
      <c r="G20" s="158">
        <f t="shared" si="0"/>
        <v>96</v>
      </c>
    </row>
    <row r="21" spans="1:7" ht="12.75">
      <c r="A21" s="154" t="s">
        <v>44</v>
      </c>
      <c r="B21" s="157"/>
      <c r="C21" s="159">
        <v>16</v>
      </c>
      <c r="D21" s="159">
        <v>1</v>
      </c>
      <c r="E21" s="159">
        <v>14</v>
      </c>
      <c r="F21" s="159">
        <v>3</v>
      </c>
      <c r="G21" s="158">
        <f t="shared" si="0"/>
        <v>34</v>
      </c>
    </row>
    <row r="22" spans="1:7" ht="12.75">
      <c r="A22" s="154" t="s">
        <v>29</v>
      </c>
      <c r="B22" s="159">
        <v>15</v>
      </c>
      <c r="C22" s="159">
        <v>59</v>
      </c>
      <c r="D22" s="159">
        <v>6</v>
      </c>
      <c r="E22" s="159">
        <v>39</v>
      </c>
      <c r="F22" s="154"/>
      <c r="G22" s="158">
        <f t="shared" si="0"/>
        <v>119</v>
      </c>
    </row>
    <row r="23" spans="1:7" ht="12.75">
      <c r="A23" s="154" t="s">
        <v>30</v>
      </c>
      <c r="B23" s="159">
        <v>19</v>
      </c>
      <c r="C23" s="159">
        <v>72</v>
      </c>
      <c r="D23" s="154"/>
      <c r="E23" s="159">
        <v>11</v>
      </c>
      <c r="F23" s="159">
        <v>1</v>
      </c>
      <c r="G23" s="158">
        <f t="shared" si="0"/>
        <v>103</v>
      </c>
    </row>
    <row r="24" spans="1:7" ht="12.75">
      <c r="A24" s="154" t="s">
        <v>48</v>
      </c>
      <c r="B24" s="157"/>
      <c r="C24" s="159">
        <v>9</v>
      </c>
      <c r="D24" s="154"/>
      <c r="E24" s="159">
        <v>6</v>
      </c>
      <c r="F24" s="154"/>
      <c r="G24" s="158">
        <f t="shared" si="0"/>
        <v>15</v>
      </c>
    </row>
    <row r="25" spans="1:7" ht="12.75">
      <c r="A25" s="154" t="s">
        <v>31</v>
      </c>
      <c r="B25" s="159">
        <v>30</v>
      </c>
      <c r="C25" s="159">
        <v>103</v>
      </c>
      <c r="D25" s="159">
        <v>14</v>
      </c>
      <c r="E25" s="159">
        <v>40</v>
      </c>
      <c r="F25" s="159">
        <v>6</v>
      </c>
      <c r="G25" s="158">
        <f t="shared" si="0"/>
        <v>193</v>
      </c>
    </row>
    <row r="26" spans="1:7" ht="12.75">
      <c r="A26" s="154" t="s">
        <v>32</v>
      </c>
      <c r="B26" s="159">
        <v>19</v>
      </c>
      <c r="C26" s="159">
        <v>70</v>
      </c>
      <c r="D26" s="159">
        <v>10</v>
      </c>
      <c r="E26" s="159">
        <v>38</v>
      </c>
      <c r="F26" s="159">
        <v>7</v>
      </c>
      <c r="G26" s="158">
        <f t="shared" si="0"/>
        <v>144</v>
      </c>
    </row>
    <row r="27" spans="1:7" ht="12.75">
      <c r="A27" s="154" t="s">
        <v>33</v>
      </c>
      <c r="B27" s="159">
        <v>13</v>
      </c>
      <c r="C27" s="159">
        <v>12</v>
      </c>
      <c r="D27" s="154"/>
      <c r="E27" s="159">
        <v>16</v>
      </c>
      <c r="F27" s="154"/>
      <c r="G27" s="158">
        <f t="shared" si="0"/>
        <v>41</v>
      </c>
    </row>
    <row r="28" spans="1:7" ht="12.75">
      <c r="A28" s="154" t="s">
        <v>34</v>
      </c>
      <c r="B28" s="159">
        <v>57</v>
      </c>
      <c r="C28" s="159">
        <v>178</v>
      </c>
      <c r="D28" s="159">
        <v>17</v>
      </c>
      <c r="E28" s="159">
        <v>151</v>
      </c>
      <c r="F28" s="159">
        <v>19</v>
      </c>
      <c r="G28" s="158">
        <f t="shared" si="0"/>
        <v>422</v>
      </c>
    </row>
    <row r="29" spans="1:7" ht="12.75">
      <c r="A29" s="154" t="s">
        <v>35</v>
      </c>
      <c r="B29" s="159">
        <v>25</v>
      </c>
      <c r="C29" s="159">
        <v>61</v>
      </c>
      <c r="D29" s="159">
        <v>14</v>
      </c>
      <c r="E29" s="159">
        <v>62</v>
      </c>
      <c r="F29" s="159">
        <v>21</v>
      </c>
      <c r="G29" s="158">
        <f t="shared" si="0"/>
        <v>183</v>
      </c>
    </row>
    <row r="30" spans="1:7" ht="12.75">
      <c r="A30" s="7" t="s">
        <v>36</v>
      </c>
      <c r="B30" s="1"/>
      <c r="C30" s="1"/>
      <c r="D30" s="1"/>
      <c r="E30" s="1"/>
      <c r="G30" s="160">
        <f>SUM(G4:G29)</f>
        <v>2662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Schöpfer</dc:creator>
  <cp:keywords/>
  <dc:description/>
  <cp:lastModifiedBy>Arnold Schöpfer</cp:lastModifiedBy>
  <cp:lastPrinted>2014-04-22T06:30:36Z</cp:lastPrinted>
  <dcterms:created xsi:type="dcterms:W3CDTF">2009-08-20T10:23:46Z</dcterms:created>
  <dcterms:modified xsi:type="dcterms:W3CDTF">2014-04-22T06:57:06Z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